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855" yWindow="420" windowWidth="22965" windowHeight="11490"/>
  </bookViews>
  <sheets>
    <sheet name="Ф_3" sheetId="1" r:id="rId1"/>
  </sheets>
  <definedNames>
    <definedName name="_xlnm._FilterDatabase" localSheetId="0" hidden="1">Ф_3!$A$17:$BI$76</definedName>
    <definedName name="_xlnm._FilterDatabase" hidden="1">#REF!</definedName>
    <definedName name="август">#REF!</definedName>
    <definedName name="апрель">#REF!</definedName>
    <definedName name="ВводПлан">#REF!</definedName>
    <definedName name="ВводПлан1">#REF!</definedName>
    <definedName name="ВводПлан2">#REF!</definedName>
    <definedName name="ВводПлан3">#REF!</definedName>
    <definedName name="ВводПлан4">#REF!</definedName>
    <definedName name="ВводУКС">#REF!</definedName>
    <definedName name="ВводФакт">#REF!</definedName>
    <definedName name="Вид">#REF!</definedName>
    <definedName name="Всего">#REF!</definedName>
    <definedName name="данные">#REF!</definedName>
    <definedName name="данные2">#REF!</definedName>
    <definedName name="декабрь">#REF!</definedName>
    <definedName name="ДогДИТиС">#REF!</definedName>
    <definedName name="ДогЗакуп">#REF!</definedName>
    <definedName name="ДогКапСтрой">#REF!</definedName>
    <definedName name="ждло" hidden="1">#REF!</definedName>
    <definedName name="_xlnm.Print_Titles" localSheetId="0">Ф_3!$14:$17</definedName>
    <definedName name="июль">#REF!</definedName>
    <definedName name="июнь">#REF!</definedName>
    <definedName name="квартал1">#REF!</definedName>
    <definedName name="квартал2">#REF!</definedName>
    <definedName name="квартал3">#REF!</definedName>
    <definedName name="квартал4">#REF!</definedName>
    <definedName name="коды">#REF!</definedName>
    <definedName name="коды2">#REF!</definedName>
    <definedName name="КодыИП">#REF!</definedName>
    <definedName name="май">#REF!</definedName>
    <definedName name="март">#REF!</definedName>
    <definedName name="месяцев12">#REF!</definedName>
    <definedName name="месяцев6">#REF!</definedName>
    <definedName name="месяцев9">#REF!</definedName>
    <definedName name="Наличие">#REF!</definedName>
    <definedName name="НАПРАВЛЕНИЕ">#REF!</definedName>
    <definedName name="ноябрь">#REF!</definedName>
    <definedName name="_xlnm.Print_Area" localSheetId="0">Ф_3!$A$1:$AQ$76</definedName>
    <definedName name="октябрь">#REF!</definedName>
    <definedName name="ОПЛАТА">#REF!</definedName>
    <definedName name="прмтмиато" hidden="1">#REF!</definedName>
    <definedName name="сентябрь">#REF!</definedName>
    <definedName name="факт">#REF!</definedName>
    <definedName name="факт1">#REF!</definedName>
    <definedName name="факт2">#REF!</definedName>
    <definedName name="Факт3">#REF!</definedName>
    <definedName name="Факт4">#REF!</definedName>
    <definedName name="февраль">#REF!</definedName>
    <definedName name="ФильтрБазы" hidden="1">#REF!</definedName>
    <definedName name="Январь">#REF!</definedName>
  </definedNames>
  <calcPr calcId="125725" iterateDelta="1E-4"/>
</workbook>
</file>

<file path=xl/calcChain.xml><?xml version="1.0" encoding="utf-8"?>
<calcChain xmlns="http://schemas.openxmlformats.org/spreadsheetml/2006/main">
  <c r="AN51" i="1"/>
  <c r="AN50"/>
  <c r="AL50"/>
  <c r="AJ50"/>
  <c r="AJ55"/>
  <c r="AH56"/>
  <c r="AH55"/>
  <c r="AF54"/>
  <c r="AF52" s="1"/>
  <c r="AD57"/>
  <c r="AB57" s="1"/>
  <c r="AB51"/>
  <c r="AB56"/>
  <c r="T51"/>
  <c r="S51"/>
  <c r="R51" s="1"/>
  <c r="R57"/>
  <c r="R56"/>
  <c r="S56"/>
  <c r="S57"/>
  <c r="S54"/>
  <c r="S52" s="1"/>
  <c r="M57"/>
  <c r="L57"/>
  <c r="L56"/>
  <c r="K57"/>
  <c r="K54" s="1"/>
  <c r="E52"/>
  <c r="F52"/>
  <c r="G52"/>
  <c r="L54"/>
  <c r="L52" s="1"/>
  <c r="N54"/>
  <c r="N52" s="1"/>
  <c r="O54"/>
  <c r="O52" s="1"/>
  <c r="P54"/>
  <c r="P52" s="1"/>
  <c r="Q54"/>
  <c r="Q52" s="1"/>
  <c r="T54"/>
  <c r="T52" s="1"/>
  <c r="U54"/>
  <c r="U52" s="1"/>
  <c r="V54"/>
  <c r="V52" s="1"/>
  <c r="W54"/>
  <c r="W52" s="1"/>
  <c r="X54"/>
  <c r="X52" s="1"/>
  <c r="Y54"/>
  <c r="Y52" s="1"/>
  <c r="AA54"/>
  <c r="AA52" s="1"/>
  <c r="AC54"/>
  <c r="AD54"/>
  <c r="AD52" s="1"/>
  <c r="AE54"/>
  <c r="AE52" s="1"/>
  <c r="AG54"/>
  <c r="AG52" s="1"/>
  <c r="AI54"/>
  <c r="AI52" s="1"/>
  <c r="AJ54"/>
  <c r="AJ52" s="1"/>
  <c r="AK54"/>
  <c r="AK52" s="1"/>
  <c r="AL54"/>
  <c r="AL52" s="1"/>
  <c r="AM54"/>
  <c r="AM52" s="1"/>
  <c r="AN54"/>
  <c r="AN52" s="1"/>
  <c r="J54"/>
  <c r="AC52"/>
  <c r="J75"/>
  <c r="K75"/>
  <c r="L75"/>
  <c r="AH54" l="1"/>
  <c r="AH52" s="1"/>
  <c r="M56"/>
  <c r="M51"/>
  <c r="O50"/>
  <c r="N50"/>
  <c r="AP50" l="1"/>
  <c r="AO50"/>
  <c r="AP76"/>
  <c r="AP75" s="1"/>
  <c r="AO76"/>
  <c r="AO75" s="1"/>
  <c r="AP56"/>
  <c r="AO56"/>
  <c r="AP51"/>
  <c r="AO51"/>
  <c r="AP55"/>
  <c r="AP54" s="1"/>
  <c r="AP52" s="1"/>
  <c r="AO55"/>
  <c r="AO54" s="1"/>
  <c r="AO52" s="1"/>
  <c r="O55"/>
  <c r="N55"/>
  <c r="Q76"/>
  <c r="Q75" s="1"/>
  <c r="Z51"/>
  <c r="R50"/>
  <c r="AB50" s="1"/>
  <c r="R55"/>
  <c r="AB55" s="1"/>
  <c r="R76"/>
  <c r="Z56"/>
  <c r="N76"/>
  <c r="N75" s="1"/>
  <c r="O76"/>
  <c r="O75" s="1"/>
  <c r="P76"/>
  <c r="P75" s="1"/>
  <c r="S75"/>
  <c r="T75"/>
  <c r="U75"/>
  <c r="V75"/>
  <c r="W75"/>
  <c r="X75"/>
  <c r="Y75"/>
  <c r="AA75"/>
  <c r="AC75"/>
  <c r="AD75"/>
  <c r="AE75"/>
  <c r="AF75"/>
  <c r="AG75"/>
  <c r="AH75"/>
  <c r="AI75"/>
  <c r="AJ75"/>
  <c r="AK75"/>
  <c r="AL75"/>
  <c r="AM75"/>
  <c r="AN75"/>
  <c r="R53"/>
  <c r="R75" l="1"/>
  <c r="AB76"/>
  <c r="AB75" s="1"/>
  <c r="AB54"/>
  <c r="AB52" s="1"/>
  <c r="R54"/>
  <c r="R52" s="1"/>
  <c r="M50"/>
  <c r="Z50" s="1"/>
  <c r="Z49" s="1"/>
  <c r="Z47" s="1"/>
  <c r="M55"/>
  <c r="M76"/>
  <c r="Z76" s="1"/>
  <c r="AO49"/>
  <c r="AO47" s="1"/>
  <c r="K52"/>
  <c r="K49"/>
  <c r="K47" s="1"/>
  <c r="AP70"/>
  <c r="AP21" s="1"/>
  <c r="AO70"/>
  <c r="AO21" s="1"/>
  <c r="AN70"/>
  <c r="AN21" s="1"/>
  <c r="AM70"/>
  <c r="AM21" s="1"/>
  <c r="AL70"/>
  <c r="AL21" s="1"/>
  <c r="AK70"/>
  <c r="AK21" s="1"/>
  <c r="AJ70"/>
  <c r="AJ21" s="1"/>
  <c r="AI70"/>
  <c r="AI21" s="1"/>
  <c r="AH70"/>
  <c r="AH21" s="1"/>
  <c r="AG70"/>
  <c r="AG21" s="1"/>
  <c r="AF70"/>
  <c r="AF21" s="1"/>
  <c r="AE70"/>
  <c r="AE21" s="1"/>
  <c r="AD70"/>
  <c r="AD21" s="1"/>
  <c r="AC70"/>
  <c r="AC21" s="1"/>
  <c r="AB70"/>
  <c r="AB21" s="1"/>
  <c r="AA70"/>
  <c r="AA21" s="1"/>
  <c r="Z70"/>
  <c r="Z21" s="1"/>
  <c r="Y70"/>
  <c r="Y21" s="1"/>
  <c r="X70"/>
  <c r="X21" s="1"/>
  <c r="W70"/>
  <c r="W21" s="1"/>
  <c r="V70"/>
  <c r="V21" s="1"/>
  <c r="U70"/>
  <c r="U21" s="1"/>
  <c r="T70"/>
  <c r="T21" s="1"/>
  <c r="S70"/>
  <c r="S21" s="1"/>
  <c r="R70"/>
  <c r="R21" s="1"/>
  <c r="Q70"/>
  <c r="P70"/>
  <c r="P21" s="1"/>
  <c r="O70"/>
  <c r="O21" s="1"/>
  <c r="N70"/>
  <c r="N21" s="1"/>
  <c r="M70"/>
  <c r="M21" s="1"/>
  <c r="L70"/>
  <c r="L21" s="1"/>
  <c r="K70"/>
  <c r="K21" s="1"/>
  <c r="J70"/>
  <c r="J21" s="1"/>
  <c r="AP67"/>
  <c r="AO67"/>
  <c r="AN67"/>
  <c r="AM67"/>
  <c r="AL67"/>
  <c r="AK67"/>
  <c r="AJ67"/>
  <c r="AI67"/>
  <c r="AH67"/>
  <c r="AG67"/>
  <c r="AF67"/>
  <c r="AE67"/>
  <c r="AD67"/>
  <c r="AC67"/>
  <c r="AB67"/>
  <c r="AA67"/>
  <c r="Z67"/>
  <c r="Y67"/>
  <c r="X67"/>
  <c r="W67"/>
  <c r="V67"/>
  <c r="U67"/>
  <c r="T67"/>
  <c r="S67"/>
  <c r="R67"/>
  <c r="Q67"/>
  <c r="P67"/>
  <c r="O67"/>
  <c r="N67"/>
  <c r="M67"/>
  <c r="L67"/>
  <c r="K67"/>
  <c r="J67"/>
  <c r="AP58"/>
  <c r="AO58"/>
  <c r="AN58"/>
  <c r="AM58"/>
  <c r="AL58"/>
  <c r="AK58"/>
  <c r="AJ58"/>
  <c r="AI58"/>
  <c r="AH58"/>
  <c r="AG58"/>
  <c r="AF58"/>
  <c r="AE58"/>
  <c r="AD58"/>
  <c r="AC58"/>
  <c r="AB58"/>
  <c r="AA58"/>
  <c r="Z58"/>
  <c r="Y58"/>
  <c r="X58"/>
  <c r="W58"/>
  <c r="V58"/>
  <c r="U58"/>
  <c r="T58"/>
  <c r="S58"/>
  <c r="R58"/>
  <c r="Q58"/>
  <c r="P58"/>
  <c r="O58"/>
  <c r="N58"/>
  <c r="M58"/>
  <c r="L58"/>
  <c r="K58"/>
  <c r="J58"/>
  <c r="AP49"/>
  <c r="AP47" s="1"/>
  <c r="AN49"/>
  <c r="AN47" s="1"/>
  <c r="AM49"/>
  <c r="AM47" s="1"/>
  <c r="AL49"/>
  <c r="AL47" s="1"/>
  <c r="AK49"/>
  <c r="AK47" s="1"/>
  <c r="AJ49"/>
  <c r="AJ47" s="1"/>
  <c r="AI49"/>
  <c r="AI47" s="1"/>
  <c r="AH49"/>
  <c r="AH47" s="1"/>
  <c r="AG49"/>
  <c r="AG47" s="1"/>
  <c r="AF49"/>
  <c r="AF47" s="1"/>
  <c r="AE49"/>
  <c r="AE47" s="1"/>
  <c r="AD49"/>
  <c r="AD47" s="1"/>
  <c r="AC49"/>
  <c r="AC47" s="1"/>
  <c r="AB49"/>
  <c r="AB47" s="1"/>
  <c r="AA49"/>
  <c r="AA47" s="1"/>
  <c r="Y49"/>
  <c r="Y47" s="1"/>
  <c r="X49"/>
  <c r="X47" s="1"/>
  <c r="W49"/>
  <c r="W47" s="1"/>
  <c r="V49"/>
  <c r="V47" s="1"/>
  <c r="U49"/>
  <c r="U47" s="1"/>
  <c r="T49"/>
  <c r="T47" s="1"/>
  <c r="S49"/>
  <c r="S47" s="1"/>
  <c r="R49"/>
  <c r="R47" s="1"/>
  <c r="Q49"/>
  <c r="Q47" s="1"/>
  <c r="P49"/>
  <c r="P47" s="1"/>
  <c r="O49"/>
  <c r="O47" s="1"/>
  <c r="N49"/>
  <c r="N47" s="1"/>
  <c r="AP43"/>
  <c r="AO43"/>
  <c r="AN43"/>
  <c r="AM43"/>
  <c r="AL43"/>
  <c r="AK43"/>
  <c r="AJ43"/>
  <c r="AI43"/>
  <c r="AH43"/>
  <c r="AG43"/>
  <c r="AF43"/>
  <c r="AE43"/>
  <c r="AD43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AP39"/>
  <c r="AO39"/>
  <c r="AN39"/>
  <c r="AM39"/>
  <c r="AL39"/>
  <c r="AK39"/>
  <c r="AJ39"/>
  <c r="AI39"/>
  <c r="AH39"/>
  <c r="AG39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AP35"/>
  <c r="AO35"/>
  <c r="AN35"/>
  <c r="AM35"/>
  <c r="AL35"/>
  <c r="AK35"/>
  <c r="AJ35"/>
  <c r="AI35"/>
  <c r="AH35"/>
  <c r="AG35"/>
  <c r="AF35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AP31"/>
  <c r="AO31"/>
  <c r="AN31"/>
  <c r="AM31"/>
  <c r="AL31"/>
  <c r="AK31"/>
  <c r="AJ31"/>
  <c r="AI31"/>
  <c r="AH31"/>
  <c r="AG31"/>
  <c r="AF31"/>
  <c r="AE31"/>
  <c r="AD31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AP27"/>
  <c r="AO27"/>
  <c r="AN27"/>
  <c r="AM27"/>
  <c r="AL27"/>
  <c r="AK27"/>
  <c r="AJ27"/>
  <c r="AI27"/>
  <c r="AH27"/>
  <c r="AG27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AP24"/>
  <c r="AO24"/>
  <c r="AN24"/>
  <c r="AM24"/>
  <c r="AL24"/>
  <c r="AK24"/>
  <c r="AJ24"/>
  <c r="AI24"/>
  <c r="AH24"/>
  <c r="AG24"/>
  <c r="AF24"/>
  <c r="AE24"/>
  <c r="AD24"/>
  <c r="AC24"/>
  <c r="AB24"/>
  <c r="AA24"/>
  <c r="Y24"/>
  <c r="X24"/>
  <c r="W24"/>
  <c r="V24"/>
  <c r="U24"/>
  <c r="T24"/>
  <c r="S24"/>
  <c r="R24"/>
  <c r="Q24"/>
  <c r="P24"/>
  <c r="O24"/>
  <c r="N24"/>
  <c r="L24"/>
  <c r="K24"/>
  <c r="J24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Q21"/>
  <c r="G70"/>
  <c r="G21" s="1"/>
  <c r="F70"/>
  <c r="F21" s="1"/>
  <c r="E70"/>
  <c r="E21" s="1"/>
  <c r="D70"/>
  <c r="D21" s="1"/>
  <c r="G67"/>
  <c r="F67"/>
  <c r="E67"/>
  <c r="D67"/>
  <c r="G58"/>
  <c r="F58"/>
  <c r="E58"/>
  <c r="D58"/>
  <c r="D54"/>
  <c r="D52" s="1"/>
  <c r="D49"/>
  <c r="D47" s="1"/>
  <c r="G47"/>
  <c r="F47"/>
  <c r="E47"/>
  <c r="G43"/>
  <c r="F43"/>
  <c r="E43"/>
  <c r="D43"/>
  <c r="G39"/>
  <c r="F39"/>
  <c r="E39"/>
  <c r="D39"/>
  <c r="G35"/>
  <c r="F35"/>
  <c r="E35"/>
  <c r="D35"/>
  <c r="G31"/>
  <c r="F31"/>
  <c r="E31"/>
  <c r="D31"/>
  <c r="G27"/>
  <c r="F27"/>
  <c r="E27"/>
  <c r="D27"/>
  <c r="G24"/>
  <c r="F24"/>
  <c r="E24"/>
  <c r="D24"/>
  <c r="G23"/>
  <c r="F23"/>
  <c r="E23"/>
  <c r="D23"/>
  <c r="G22"/>
  <c r="F22"/>
  <c r="E22"/>
  <c r="D22"/>
  <c r="Z55" l="1"/>
  <c r="Z54" s="1"/>
  <c r="Z52" s="1"/>
  <c r="Z46" s="1"/>
  <c r="Z20" s="1"/>
  <c r="M54"/>
  <c r="M52" s="1"/>
  <c r="M49"/>
  <c r="M47" s="1"/>
  <c r="M75"/>
  <c r="M24" s="1"/>
  <c r="Z75"/>
  <c r="Z24" s="1"/>
  <c r="M34"/>
  <c r="M26" s="1"/>
  <c r="M19" s="1"/>
  <c r="S34"/>
  <c r="S26" s="1"/>
  <c r="S19" s="1"/>
  <c r="Y34"/>
  <c r="Y26" s="1"/>
  <c r="Y19" s="1"/>
  <c r="AI34"/>
  <c r="AI26" s="1"/>
  <c r="AI19" s="1"/>
  <c r="AO34"/>
  <c r="AO26" s="1"/>
  <c r="AO19" s="1"/>
  <c r="AN34"/>
  <c r="AN26" s="1"/>
  <c r="AN19" s="1"/>
  <c r="W34"/>
  <c r="W26" s="1"/>
  <c r="W19" s="1"/>
  <c r="X34"/>
  <c r="X26" s="1"/>
  <c r="X19" s="1"/>
  <c r="AD34"/>
  <c r="AD26" s="1"/>
  <c r="AD19" s="1"/>
  <c r="F34"/>
  <c r="F26" s="1"/>
  <c r="F19" s="1"/>
  <c r="L34"/>
  <c r="L26" s="1"/>
  <c r="L19" s="1"/>
  <c r="R34"/>
  <c r="R26" s="1"/>
  <c r="R19" s="1"/>
  <c r="AH34"/>
  <c r="AH26" s="1"/>
  <c r="AH19" s="1"/>
  <c r="AG34"/>
  <c r="AG26" s="1"/>
  <c r="AG19" s="1"/>
  <c r="AM46"/>
  <c r="AM20" s="1"/>
  <c r="W46"/>
  <c r="W20" s="1"/>
  <c r="R46"/>
  <c r="R20" s="1"/>
  <c r="AC46"/>
  <c r="AC20" s="1"/>
  <c r="K34"/>
  <c r="K26" s="1"/>
  <c r="K19" s="1"/>
  <c r="AD46"/>
  <c r="AD20" s="1"/>
  <c r="Y46"/>
  <c r="Y20" s="1"/>
  <c r="AI46"/>
  <c r="AI20" s="1"/>
  <c r="AO46"/>
  <c r="AO20" s="1"/>
  <c r="AN46"/>
  <c r="AN20" s="1"/>
  <c r="Q34"/>
  <c r="Q26" s="1"/>
  <c r="Q19" s="1"/>
  <c r="AC34"/>
  <c r="AC26" s="1"/>
  <c r="AC19" s="1"/>
  <c r="AM34"/>
  <c r="AM26" s="1"/>
  <c r="AM19" s="1"/>
  <c r="AG46"/>
  <c r="AG20" s="1"/>
  <c r="N34"/>
  <c r="N26" s="1"/>
  <c r="N19" s="1"/>
  <c r="T34"/>
  <c r="T26" s="1"/>
  <c r="T19" s="1"/>
  <c r="Z34"/>
  <c r="Z26" s="1"/>
  <c r="Z19" s="1"/>
  <c r="AJ34"/>
  <c r="AJ26" s="1"/>
  <c r="AJ19" s="1"/>
  <c r="AP34"/>
  <c r="AP26" s="1"/>
  <c r="AP19" s="1"/>
  <c r="AH46"/>
  <c r="AH20" s="1"/>
  <c r="U46"/>
  <c r="U20" s="1"/>
  <c r="AA46"/>
  <c r="AA20" s="1"/>
  <c r="AE46"/>
  <c r="AE20" s="1"/>
  <c r="AK46"/>
  <c r="AK20" s="1"/>
  <c r="X46"/>
  <c r="X20" s="1"/>
  <c r="Q46"/>
  <c r="Q20" s="1"/>
  <c r="O46"/>
  <c r="O20" s="1"/>
  <c r="K46"/>
  <c r="K20" s="1"/>
  <c r="J52"/>
  <c r="J49"/>
  <c r="J47" s="1"/>
  <c r="L49"/>
  <c r="L47" s="1"/>
  <c r="L46" s="1"/>
  <c r="L20" s="1"/>
  <c r="E34"/>
  <c r="E26" s="1"/>
  <c r="E19" s="1"/>
  <c r="F46"/>
  <c r="F20" s="1"/>
  <c r="O34"/>
  <c r="O26" s="1"/>
  <c r="O19" s="1"/>
  <c r="U34"/>
  <c r="U26" s="1"/>
  <c r="U19" s="1"/>
  <c r="AA34"/>
  <c r="AA26" s="1"/>
  <c r="AA19" s="1"/>
  <c r="AE34"/>
  <c r="AE26" s="1"/>
  <c r="AE19" s="1"/>
  <c r="AK34"/>
  <c r="AK26" s="1"/>
  <c r="AK19" s="1"/>
  <c r="J34"/>
  <c r="J26" s="1"/>
  <c r="J19" s="1"/>
  <c r="P34"/>
  <c r="P26" s="1"/>
  <c r="P19" s="1"/>
  <c r="V34"/>
  <c r="V26" s="1"/>
  <c r="V19" s="1"/>
  <c r="AB34"/>
  <c r="AB26" s="1"/>
  <c r="AB19" s="1"/>
  <c r="AF34"/>
  <c r="AF26" s="1"/>
  <c r="AF19" s="1"/>
  <c r="AL34"/>
  <c r="AL26" s="1"/>
  <c r="AL19" s="1"/>
  <c r="N46"/>
  <c r="N20" s="1"/>
  <c r="AJ46"/>
  <c r="AJ20" s="1"/>
  <c r="AP46"/>
  <c r="AP20" s="1"/>
  <c r="P46"/>
  <c r="P20" s="1"/>
  <c r="V46"/>
  <c r="V20" s="1"/>
  <c r="AB46"/>
  <c r="AB20" s="1"/>
  <c r="AF46"/>
  <c r="AF20" s="1"/>
  <c r="AL46"/>
  <c r="AL20" s="1"/>
  <c r="S46"/>
  <c r="S20" s="1"/>
  <c r="G34"/>
  <c r="G26" s="1"/>
  <c r="G19" s="1"/>
  <c r="G46"/>
  <c r="G20" s="1"/>
  <c r="D34"/>
  <c r="D26" s="1"/>
  <c r="D19" s="1"/>
  <c r="E46"/>
  <c r="E20" s="1"/>
  <c r="D46"/>
  <c r="D20" s="1"/>
  <c r="M46" l="1"/>
  <c r="M20" s="1"/>
  <c r="M18" s="1"/>
  <c r="M25" s="1"/>
  <c r="AK18"/>
  <c r="AK25" s="1"/>
  <c r="F18"/>
  <c r="F25" s="1"/>
  <c r="X18"/>
  <c r="X25" s="1"/>
  <c r="AD18"/>
  <c r="AD25" s="1"/>
  <c r="AI18"/>
  <c r="AI25" s="1"/>
  <c r="Q18"/>
  <c r="Q25" s="1"/>
  <c r="U18"/>
  <c r="U25" s="1"/>
  <c r="AH18"/>
  <c r="AH25" s="1"/>
  <c r="AN18"/>
  <c r="AN25" s="1"/>
  <c r="AM18"/>
  <c r="AM25" s="1"/>
  <c r="G18"/>
  <c r="G25" s="1"/>
  <c r="AA18"/>
  <c r="AA25" s="1"/>
  <c r="AP18"/>
  <c r="AP25" s="1"/>
  <c r="AO18"/>
  <c r="AO25" s="1"/>
  <c r="AJ18"/>
  <c r="AJ25" s="1"/>
  <c r="AG18"/>
  <c r="AG25" s="1"/>
  <c r="AE18"/>
  <c r="AE25" s="1"/>
  <c r="Z18"/>
  <c r="Z25" s="1"/>
  <c r="W18"/>
  <c r="W25" s="1"/>
  <c r="T46"/>
  <c r="T20" s="1"/>
  <c r="T18" s="1"/>
  <c r="T25" s="1"/>
  <c r="K18"/>
  <c r="K25" s="1"/>
  <c r="R18"/>
  <c r="R25" s="1"/>
  <c r="AC18"/>
  <c r="AC25" s="1"/>
  <c r="Y18"/>
  <c r="Y25" s="1"/>
  <c r="D18"/>
  <c r="D25" s="1"/>
  <c r="L18"/>
  <c r="L25" s="1"/>
  <c r="E18"/>
  <c r="E25" s="1"/>
  <c r="S18"/>
  <c r="S25" s="1"/>
  <c r="N18"/>
  <c r="N25" s="1"/>
  <c r="O18"/>
  <c r="O25" s="1"/>
  <c r="J46"/>
  <c r="J20" s="1"/>
  <c r="J18" s="1"/>
  <c r="J25" s="1"/>
  <c r="V18"/>
  <c r="V25" s="1"/>
  <c r="AB18"/>
  <c r="AB25" s="1"/>
  <c r="AF18"/>
  <c r="AF25" s="1"/>
  <c r="AL18"/>
  <c r="AL25" s="1"/>
  <c r="P18"/>
  <c r="P25" s="1"/>
  <c r="H24" l="1"/>
  <c r="H21"/>
  <c r="H68"/>
  <c r="H66"/>
  <c r="H58" s="1"/>
  <c r="H43"/>
  <c r="H39"/>
  <c r="H35"/>
  <c r="H31"/>
  <c r="H27"/>
  <c r="H23"/>
  <c r="H22"/>
  <c r="H49" l="1"/>
  <c r="H47" s="1"/>
  <c r="H46" s="1"/>
  <c r="H20" s="1"/>
  <c r="H34"/>
  <c r="H26" s="1"/>
  <c r="H19" s="1"/>
  <c r="H18" l="1"/>
  <c r="H25" s="1"/>
  <c r="I66"/>
  <c r="I58" s="1"/>
  <c r="I21"/>
  <c r="I68"/>
  <c r="I43"/>
  <c r="I39"/>
  <c r="I35"/>
  <c r="I31"/>
  <c r="I27"/>
  <c r="I24"/>
  <c r="I23"/>
  <c r="I22"/>
  <c r="I49" l="1"/>
  <c r="I47" s="1"/>
  <c r="I46" s="1"/>
  <c r="I20" s="1"/>
  <c r="I34"/>
  <c r="I26" s="1"/>
  <c r="I19" s="1"/>
  <c r="I18" l="1"/>
  <c r="I25" s="1"/>
</calcChain>
</file>

<file path=xl/sharedStrings.xml><?xml version="1.0" encoding="utf-8"?>
<sst xmlns="http://schemas.openxmlformats.org/spreadsheetml/2006/main" count="332" uniqueCount="176">
  <si>
    <t>нд</t>
  </si>
  <si>
    <t>Г</t>
  </si>
  <si>
    <t>Прочие инвестиционные проекты, всего, в том числе:</t>
  </si>
  <si>
    <t>1.6</t>
  </si>
  <si>
    <t>Покупка земельных участков для целей реализации инвестиционных проектов, всего, в том числе:</t>
  </si>
  <si>
    <t>1.5</t>
  </si>
  <si>
    <t>Прочее новое строительство объектов электросетевого хозяйства, всего, в том числе:</t>
  </si>
  <si>
    <t>1.4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</si>
  <si>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</si>
  <si>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</si>
  <si>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</si>
  <si>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</si>
  <si>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</si>
  <si>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</si>
  <si>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Модернизация, техническое перевооружение прочих объектов основных средств, всего, в том числе:</t>
  </si>
  <si>
    <t>1.2.4.2</t>
  </si>
  <si>
    <t>Реконструкция прочих объектов основных средств, всего, в том числе: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</si>
  <si>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</si>
  <si>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</si>
  <si>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</si>
  <si>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«Включение приборов учета в систему сбора и передачи данных, класс напряжения 110 кВ и выше, всего, в том числе:»</t>
  </si>
  <si>
    <t>1.2.3.8</t>
  </si>
  <si>
    <t>«Включение приборов учета в систему сбора и передачи данных, класс напряжения 35 кВ, всего, в том числе:»</t>
  </si>
  <si>
    <t>1.2.3.7</t>
  </si>
  <si>
    <t>«Включение приборов учета в систему сбора и передачи данных, класс напряжения 6 (10) кВ, всего, в том числе:»</t>
  </si>
  <si>
    <t>1.2.3.6</t>
  </si>
  <si>
    <t>«Включение приборов учета в систему сбора и передачи данных, класс напряжения 0,22 (0,4) кВ, всего, в том числе:»</t>
  </si>
  <si>
    <t>1.2.3.5</t>
  </si>
  <si>
    <t>«Установка приборов учета, класс напряжения 110 кВ и выше, всего, в том числе:»</t>
  </si>
  <si>
    <t>1.2.3.4</t>
  </si>
  <si>
    <t>«Установка приборов учета, класс напряжения 35 кВ, всего, в том числе:»</t>
  </si>
  <si>
    <t>1.2.3.3</t>
  </si>
  <si>
    <t>«Установка приборов учета, класс напряжения 6 (10) кВ, всего, в том числе:»</t>
  </si>
  <si>
    <t>1.2.3.2</t>
  </si>
  <si>
    <t>«Установка приборов учета, класс напряжения 0,22 (0,4) кВ, всего, в том числе:»</t>
  </si>
  <si>
    <t>1.2.3.1</t>
  </si>
  <si>
    <t>Развитие и модернизация учета электрической энергии (мощности), всего, в том числе:</t>
  </si>
  <si>
    <t>1.2.3</t>
  </si>
  <si>
    <t>Модернизация, техническое перевооружение линий электропередачи, всего, в том числе:</t>
  </si>
  <si>
    <t>1.2.2.2</t>
  </si>
  <si>
    <t>Реконструкция линий электропередачи, всего, в том числе:</t>
  </si>
  <si>
    <t>1.2.2.1</t>
  </si>
  <si>
    <t>Реконструкция, модернизация, техническое перевооружение линий электропередачи, всего, в том числе:</t>
  </si>
  <si>
    <t>1.2.2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</si>
  <si>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</si>
  <si>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</t>
  </si>
  <si>
    <t>Реконструкция трансформаторных и иных подстанций, всего, в том числе:</t>
  </si>
  <si>
    <t>1.2.1.1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</si>
  <si>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</si>
  <si>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</si>
  <si>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</si>
  <si>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</si>
  <si>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</si>
  <si>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</si>
  <si>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</si>
  <si>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</si>
  <si>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</si>
  <si>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</si>
  <si>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</si>
  <si>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</si>
  <si>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</si>
  <si>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</si>
  <si>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</si>
  <si>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</si>
  <si>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1.1.3.1</t>
  </si>
  <si>
    <t>Технологическое присоединение объектов по производству электрической энергии всего, в том числе:</t>
  </si>
  <si>
    <t>1.1.3</t>
  </si>
  <si>
    <t>Технологическое присоединение к электрическим сетям иных сетевых организаций, всего, в том числе:</t>
  </si>
  <si>
    <t>1.1.2.2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</si>
  <si>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</si>
  <si>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1.1.2.1</t>
  </si>
  <si>
    <t>Технологическое присоединение объектов электросетевого хозяйства, всего, в том числе:</t>
  </si>
  <si>
    <t>1.1.2</t>
  </si>
  <si>
    <t>Технологическое присоединение энергопринимающих устройств потребителей свыше 150 кВт, всего, в том числе:</t>
  </si>
  <si>
    <t>1.1.1.3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</si>
  <si>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</si>
  <si>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</si>
  <si>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</si>
  <si>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</si>
  <si>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</si>
  <si>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</si>
  <si>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</si>
  <si>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</si>
  <si>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</si>
  <si>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</si>
  <si>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</si>
  <si>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</si>
  <si>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</si>
  <si>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</si>
  <si>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</si>
  <si>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</si>
  <si>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</si>
  <si>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</si>
  <si>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</si>
  <si>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</si>
  <si>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</si>
  <si>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</si>
  <si>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</si>
  <si>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29.4</t>
  </si>
  <si>
    <t>29.3</t>
  </si>
  <si>
    <t>Предложение по корректировке утвержденного плана</t>
  </si>
  <si>
    <t>в прогнозных ценах соответствующих лет</t>
  </si>
  <si>
    <t>в базисном уровне цен</t>
  </si>
  <si>
    <t>прочие затраты</t>
  </si>
  <si>
    <t>оборудование</t>
  </si>
  <si>
    <t>строительные работы, реконструкция, монтаж оборудования</t>
  </si>
  <si>
    <t>проектно-изыскательские работы</t>
  </si>
  <si>
    <t>Всего, в т.ч.:</t>
  </si>
  <si>
    <t xml:space="preserve">План </t>
  </si>
  <si>
    <t>План</t>
  </si>
  <si>
    <t>Итого за период реализации инвестиционной программы
(предложение по корректировке утвержденного плана)</t>
  </si>
  <si>
    <t>Итого за период реализации инвестиционной программы
(план)</t>
  </si>
  <si>
    <t>Предложение по корректировке утвержденного  плана</t>
  </si>
  <si>
    <t>Краткое обоснование корректировки утвержденного плана</t>
  </si>
  <si>
    <t>Остаток освоения капитальных вложений, 
млн рублей (без НДС)</t>
  </si>
  <si>
    <t>Оценка полной стоимости в прогнозных ценах соответствующих лет, 
млн рублей (без НДС)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</si>
  <si>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</si>
  <si>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Год окончания реализации инвестиционного проекта</t>
  </si>
  <si>
    <t>Год начала  реализации инвестиционного проекта</t>
  </si>
  <si>
    <t xml:space="preserve">Текущая стадия реализации инвестиционного проекта  </t>
  </si>
  <si>
    <t>Идентификатор инвестиционного проекта</t>
  </si>
  <si>
    <t xml:space="preserve">  Наименование инвестиционного проекта (группы инвестиционных проектов)</t>
  </si>
  <si>
    <t>Номер группы инвестиционных проектов</t>
  </si>
  <si>
    <t xml:space="preserve">                                                         полное наименование субъекта электроэнергетики</t>
  </si>
  <si>
    <t>Форма 3. План освоения капитальных вложений по инвестиционным проектам</t>
  </si>
  <si>
    <t>от «05» мая 2016 г. №380</t>
  </si>
  <si>
    <t>к приказу Минэнерго России</t>
  </si>
  <si>
    <t>Приложение  № 3</t>
  </si>
  <si>
    <t>1.2.2.2.1</t>
  </si>
  <si>
    <t xml:space="preserve">
План</t>
  </si>
  <si>
    <t>29.5</t>
  </si>
  <si>
    <t>29.6</t>
  </si>
  <si>
    <t>29.7</t>
  </si>
  <si>
    <t>29.8</t>
  </si>
  <si>
    <t>29.9</t>
  </si>
  <si>
    <t>29.10</t>
  </si>
  <si>
    <t>п</t>
  </si>
  <si>
    <t>Юго-Восточная дирекция по энергообеспечению – структурное подразделение Трансэнерго – филиала ОАО «РЖД»</t>
  </si>
  <si>
    <t xml:space="preserve">решение об утверждении инвестиционной программы </t>
  </si>
  <si>
    <t>Освоение капитальных вложений в прогнозных ценах соответствующих лет, млн рублей (без НДС)</t>
  </si>
  <si>
    <t xml:space="preserve">
Утвержденный план</t>
  </si>
  <si>
    <t>2025 год</t>
  </si>
  <si>
    <t>2026 год</t>
  </si>
  <si>
    <t>2027 год</t>
  </si>
  <si>
    <t>2028 год</t>
  </si>
  <si>
    <t>2029 год</t>
  </si>
  <si>
    <t>29.1</t>
  </si>
  <si>
    <t>29.2</t>
  </si>
  <si>
    <t>Курская область</t>
  </si>
  <si>
    <t>1.2.1.2.1</t>
  </si>
  <si>
    <t xml:space="preserve">Реконструкция ЦРП-1 ст. Касторная-Новая </t>
  </si>
  <si>
    <t>O_Ю-В_046_001</t>
  </si>
  <si>
    <t>1.6.1</t>
  </si>
  <si>
    <t>Приобретение ДГА</t>
  </si>
  <si>
    <t>н</t>
  </si>
  <si>
    <t>План на 01.01.24 года</t>
  </si>
  <si>
    <t>План 
на 01.01.25 года</t>
  </si>
  <si>
    <t>Предложение по корректировке утвержденного плана 
на 01.01.25 года</t>
  </si>
  <si>
    <t>Освоение капитальных вложений 2024 года в прогнозных ценах соответствующих лет, млн. рублей (без НДС)</t>
  </si>
  <si>
    <t>1.2.1.2.2</t>
  </si>
  <si>
    <t>Техническое перевооружение КЛ-10 кВ ЦРП-10 кВ ст.Курск</t>
  </si>
  <si>
    <t>O_Ю-В_046_004</t>
  </si>
  <si>
    <t>1.2.2.2.2</t>
  </si>
  <si>
    <t>Техническое перевооружение ВЛ - 10 кВ Ф "Станционный" от ТП- Курск"</t>
  </si>
  <si>
    <t>O_Ю-В_046_005</t>
  </si>
  <si>
    <t xml:space="preserve">Техническое перевооружение объекта Н/В ЛЭП от ТП-3 и Н/В ЛЭП от ТП-1 ст. Касторная-Новая
</t>
  </si>
  <si>
    <t>О_Ю-В_046_003</t>
  </si>
  <si>
    <t>О_Ю-В_046_002</t>
  </si>
  <si>
    <t>Приказ министерства жилищно-коммунального хозяйства и ТЭК Курской области от 20.11.2024 г. №182</t>
  </si>
  <si>
    <t>Год раскрытия информации: 2025 год</t>
  </si>
  <si>
    <t>1.2.2.2.3</t>
  </si>
  <si>
    <t>Техническое перевооружение электросетевого хозяйства участка Поныри-Возы</t>
  </si>
  <si>
    <t>Р_Ю-В_046_001</t>
  </si>
  <si>
    <t>с</t>
  </si>
  <si>
    <t xml:space="preserve">Фактический объем освоения капитальных вложений на 01.01.24 года, млн рублей 
(без НДС) </t>
  </si>
  <si>
    <t>Факт</t>
  </si>
</sst>
</file>

<file path=xl/styles.xml><?xml version="1.0" encoding="utf-8"?>
<styleSheet xmlns="http://schemas.openxmlformats.org/spreadsheetml/2006/main">
  <numFmts count="11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0.000"/>
    <numFmt numFmtId="167" formatCode="0.0"/>
    <numFmt numFmtId="168" formatCode="_-* #,##0.00_-;\-* #,##0.00_-;_-* &quot;-&quot;??_-;_-@_-"/>
    <numFmt numFmtId="169" formatCode="dd\-mmm\-yyyy"/>
    <numFmt numFmtId="170" formatCode="#,##0.0"/>
    <numFmt numFmtId="171" formatCode="#,##0_ ;\-#,##0\ "/>
    <numFmt numFmtId="172" formatCode="_-* #,##0.00\ _р_._-;\-* #,##0.00\ _р_._-;_-* &quot;-&quot;??\ _р_._-;_-@_-"/>
    <numFmt numFmtId="173" formatCode="#,##0.0_ ;\-#,##0.0\ "/>
  </numFmts>
  <fonts count="4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0"/>
      <name val="Arial Cyr"/>
      <charset val="204"/>
    </font>
    <font>
      <sz val="10"/>
      <color theme="1"/>
      <name val="Arial Cyr"/>
      <family val="2"/>
      <charset val="204"/>
    </font>
    <font>
      <sz val="8"/>
      <name val="Arial"/>
      <family val="2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0"/>
      <name val="Helv"/>
    </font>
    <font>
      <sz val="10"/>
      <name val="Arial Cyr"/>
    </font>
    <font>
      <sz val="12"/>
      <color rgb="FFFF0000"/>
      <name val="Times New Roman"/>
      <family val="1"/>
      <charset val="204"/>
    </font>
    <font>
      <sz val="10"/>
      <color indexed="8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26">
    <xf numFmtId="0" fontId="0" fillId="0" borderId="0"/>
    <xf numFmtId="0" fontId="2" fillId="0" borderId="0"/>
    <xf numFmtId="0" fontId="3" fillId="0" borderId="0"/>
    <xf numFmtId="0" fontId="2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0" fontId="15" fillId="20" borderId="9" applyNumberFormat="0" applyAlignment="0" applyProtection="0"/>
    <xf numFmtId="0" fontId="16" fillId="21" borderId="10" applyNumberFormat="0" applyAlignment="0" applyProtection="0"/>
    <xf numFmtId="168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0" fontId="18" fillId="0" borderId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9" applyNumberFormat="0" applyAlignment="0" applyProtection="0"/>
    <xf numFmtId="0" fontId="25" fillId="0" borderId="14" applyNumberFormat="0" applyFill="0" applyAlignment="0" applyProtection="0"/>
    <xf numFmtId="0" fontId="26" fillId="22" borderId="0" applyNumberFormat="0" applyBorder="0" applyAlignment="0" applyProtection="0"/>
    <xf numFmtId="0" fontId="27" fillId="0" borderId="0"/>
    <xf numFmtId="0" fontId="12" fillId="23" borderId="15" applyNumberFormat="0" applyFont="0" applyAlignment="0" applyProtection="0"/>
    <xf numFmtId="0" fontId="28" fillId="20" borderId="16" applyNumberFormat="0" applyAlignment="0" applyProtection="0"/>
    <xf numFmtId="0" fontId="29" fillId="0" borderId="0" applyNumberFormat="0" applyFill="0" applyBorder="0" applyAlignment="0" applyProtection="0"/>
    <xf numFmtId="0" fontId="30" fillId="0" borderId="17" applyNumberFormat="0" applyFill="0" applyAlignment="0" applyProtection="0"/>
    <xf numFmtId="0" fontId="31" fillId="0" borderId="0" applyNumberFormat="0" applyFill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24" fillId="7" borderId="9" applyNumberFormat="0" applyAlignment="0" applyProtection="0"/>
    <xf numFmtId="0" fontId="28" fillId="20" borderId="16" applyNumberFormat="0" applyAlignment="0" applyProtection="0"/>
    <xf numFmtId="0" fontId="15" fillId="20" borderId="9" applyNumberFormat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30" fillId="0" borderId="17" applyNumberFormat="0" applyFill="0" applyAlignment="0" applyProtection="0"/>
    <xf numFmtId="0" fontId="16" fillId="21" borderId="10" applyNumberFormat="0" applyAlignment="0" applyProtection="0"/>
    <xf numFmtId="0" fontId="29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2" fillId="0" borderId="0"/>
    <xf numFmtId="0" fontId="2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3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>
      <alignment horizontal="left"/>
    </xf>
    <xf numFmtId="0" fontId="34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17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2" fillId="23" borderId="15" applyNumberFormat="0" applyFont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7" fillId="0" borderId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25" fillId="0" borderId="14" applyNumberFormat="0" applyFill="0" applyAlignment="0" applyProtection="0"/>
    <xf numFmtId="0" fontId="39" fillId="0" borderId="0"/>
    <xf numFmtId="0" fontId="31" fillId="0" borderId="0" applyNumberFormat="0" applyFill="0" applyBorder="0" applyAlignment="0" applyProtection="0"/>
    <xf numFmtId="164" fontId="40" fillId="0" borderId="0" applyFont="0" applyFill="0" applyBorder="0" applyAlignment="0" applyProtection="0"/>
    <xf numFmtId="165" fontId="40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1" fontId="1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2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3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0" fontId="20" fillId="4" borderId="0" applyNumberFormat="0" applyBorder="0" applyAlignment="0" applyProtection="0"/>
    <xf numFmtId="4" fontId="42" fillId="24" borderId="18" applyNumberFormat="0" applyProtection="0">
      <alignment horizontal="right" vertical="center"/>
    </xf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1" applyFont="1" applyFill="1"/>
    <xf numFmtId="0" fontId="5" fillId="0" borderId="0" xfId="1" applyFont="1" applyFill="1"/>
    <xf numFmtId="1" fontId="8" fillId="0" borderId="0" xfId="1" applyNumberFormat="1" applyFont="1" applyFill="1" applyBorder="1" applyAlignment="1">
      <alignment vertical="top"/>
    </xf>
    <xf numFmtId="0" fontId="5" fillId="0" borderId="0" xfId="1" applyFont="1" applyFill="1" applyAlignment="1"/>
    <xf numFmtId="0" fontId="8" fillId="0" borderId="0" xfId="1" applyFont="1" applyFill="1" applyAlignment="1"/>
    <xf numFmtId="4" fontId="5" fillId="0" borderId="0" xfId="1" applyNumberFormat="1" applyFont="1" applyFill="1"/>
    <xf numFmtId="4" fontId="8" fillId="0" borderId="0" xfId="1" applyNumberFormat="1" applyFont="1" applyFill="1" applyAlignment="1">
      <alignment horizontal="center"/>
    </xf>
    <xf numFmtId="0" fontId="7" fillId="0" borderId="0" xfId="1" applyFont="1" applyFill="1"/>
    <xf numFmtId="0" fontId="11" fillId="0" borderId="0" xfId="2" applyFont="1" applyFill="1" applyAlignment="1">
      <alignment vertical="center"/>
    </xf>
    <xf numFmtId="0" fontId="6" fillId="0" borderId="0" xfId="2" applyFont="1" applyFill="1" applyAlignment="1">
      <alignment vertical="top"/>
    </xf>
    <xf numFmtId="49" fontId="2" fillId="0" borderId="1" xfId="1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center" vertical="center"/>
    </xf>
    <xf numFmtId="166" fontId="4" fillId="0" borderId="1" xfId="2" applyNumberFormat="1" applyFont="1" applyFill="1" applyBorder="1" applyAlignment="1" applyProtection="1">
      <alignment horizontal="center" vertical="center"/>
      <protection locked="0"/>
    </xf>
    <xf numFmtId="0" fontId="4" fillId="0" borderId="1" xfId="2" applyFont="1" applyFill="1" applyBorder="1" applyAlignment="1">
      <alignment horizontal="left" wrapText="1"/>
    </xf>
    <xf numFmtId="2" fontId="4" fillId="0" borderId="1" xfId="2" applyNumberFormat="1" applyFont="1" applyFill="1" applyBorder="1" applyAlignment="1">
      <alignment horizontal="left" vertical="center" wrapText="1"/>
    </xf>
    <xf numFmtId="0" fontId="41" fillId="0" borderId="0" xfId="1" applyFont="1" applyFill="1"/>
    <xf numFmtId="166" fontId="2" fillId="0" borderId="1" xfId="1" applyNumberFormat="1" applyFont="1" applyFill="1" applyBorder="1" applyAlignment="1" applyProtection="1">
      <alignment horizontal="center" vertical="center"/>
      <protection locked="0"/>
    </xf>
    <xf numFmtId="166" fontId="4" fillId="0" borderId="1" xfId="2" applyNumberFormat="1" applyFont="1" applyFill="1" applyBorder="1" applyAlignment="1">
      <alignment horizontal="center" vertical="center"/>
    </xf>
    <xf numFmtId="1" fontId="4" fillId="0" borderId="1" xfId="2" applyNumberFormat="1" applyFont="1" applyFill="1" applyBorder="1" applyAlignment="1" applyProtection="1">
      <alignment horizontal="center" vertical="center"/>
      <protection locked="0"/>
    </xf>
    <xf numFmtId="1" fontId="2" fillId="0" borderId="1" xfId="1" applyNumberFormat="1" applyFont="1" applyFill="1" applyBorder="1" applyAlignment="1" applyProtection="1">
      <alignment horizontal="center" vertical="center"/>
      <protection locked="0"/>
    </xf>
    <xf numFmtId="1" fontId="4" fillId="0" borderId="1" xfId="2" applyNumberFormat="1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0" fontId="9" fillId="0" borderId="0" xfId="1" applyFont="1" applyFill="1" applyAlignment="1"/>
    <xf numFmtId="0" fontId="2" fillId="0" borderId="1" xfId="3" applyFont="1" applyFill="1" applyBorder="1" applyAlignment="1">
      <alignment horizontal="center" vertical="center" wrapText="1"/>
    </xf>
    <xf numFmtId="0" fontId="9" fillId="0" borderId="0" xfId="1" applyFont="1" applyFill="1" applyAlignment="1">
      <alignment wrapText="1"/>
    </xf>
    <xf numFmtId="0" fontId="4" fillId="0" borderId="1" xfId="2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Alignment="1">
      <alignment horizontal="center" vertical="center"/>
    </xf>
    <xf numFmtId="166" fontId="2" fillId="0" borderId="1" xfId="1" applyNumberFormat="1" applyFont="1" applyFill="1" applyBorder="1" applyAlignment="1">
      <alignment horizontal="center" vertical="center"/>
    </xf>
    <xf numFmtId="166" fontId="2" fillId="0" borderId="1" xfId="1324" applyNumberFormat="1" applyFont="1" applyFill="1" applyBorder="1" applyAlignment="1">
      <alignment horizontal="center" vertical="center" wrapText="1"/>
    </xf>
    <xf numFmtId="166" fontId="2" fillId="0" borderId="1" xfId="1324" applyNumberFormat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0" fontId="5" fillId="0" borderId="0" xfId="3" applyFont="1" applyFill="1" applyAlignment="1">
      <alignment horizontal="right"/>
    </xf>
    <xf numFmtId="0" fontId="8" fillId="0" borderId="0" xfId="1" applyFont="1" applyFill="1" applyAlignment="1">
      <alignment horizontal="center"/>
    </xf>
    <xf numFmtId="1" fontId="8" fillId="0" borderId="8" xfId="1" applyNumberFormat="1" applyFont="1" applyFill="1" applyBorder="1" applyAlignment="1">
      <alignment horizontal="center" vertical="top"/>
    </xf>
    <xf numFmtId="0" fontId="2" fillId="0" borderId="7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5" fillId="0" borderId="0" xfId="3" applyFont="1" applyFill="1" applyAlignment="1">
      <alignment horizontal="right" vertical="center"/>
    </xf>
    <xf numFmtId="0" fontId="5" fillId="0" borderId="0" xfId="3" applyFont="1" applyFill="1" applyAlignment="1">
      <alignment horizontal="right"/>
    </xf>
    <xf numFmtId="0" fontId="5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top"/>
    </xf>
    <xf numFmtId="0" fontId="6" fillId="0" borderId="0" xfId="2" applyFont="1" applyFill="1" applyAlignment="1">
      <alignment horizontal="center" vertical="center"/>
    </xf>
    <xf numFmtId="0" fontId="2" fillId="0" borderId="19" xfId="1" applyFont="1" applyFill="1" applyBorder="1" applyAlignment="1">
      <alignment horizontal="center" vertical="center" wrapText="1"/>
    </xf>
    <xf numFmtId="0" fontId="2" fillId="0" borderId="20" xfId="1" applyFont="1" applyFill="1" applyBorder="1" applyAlignment="1">
      <alignment horizontal="center" vertical="center" wrapText="1"/>
    </xf>
    <xf numFmtId="0" fontId="2" fillId="0" borderId="21" xfId="1" applyFont="1" applyFill="1" applyBorder="1" applyAlignment="1">
      <alignment horizontal="center" vertical="center" wrapText="1"/>
    </xf>
    <xf numFmtId="0" fontId="2" fillId="0" borderId="22" xfId="1" applyFont="1" applyFill="1" applyBorder="1" applyAlignment="1">
      <alignment horizontal="center" vertical="center" wrapText="1"/>
    </xf>
  </cellXfs>
  <cellStyles count="1326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Акцент1 2" xfId="10"/>
    <cellStyle name="20% - Акцент2 2" xfId="11"/>
    <cellStyle name="20% - Акцент3 2" xfId="12"/>
    <cellStyle name="20% - Акцент4 2" xfId="13"/>
    <cellStyle name="20% - Акцент5 2" xfId="14"/>
    <cellStyle name="20% - Акцент6 2" xfId="15"/>
    <cellStyle name="40% - Accent1" xfId="16"/>
    <cellStyle name="40% - Accent2" xfId="17"/>
    <cellStyle name="40% - Accent3" xfId="18"/>
    <cellStyle name="40% - Accent4" xfId="19"/>
    <cellStyle name="40% - Accent5" xfId="20"/>
    <cellStyle name="40% - Accent6" xfId="21"/>
    <cellStyle name="40% - Акцент1 2" xfId="22"/>
    <cellStyle name="40% - Акцент2 2" xfId="23"/>
    <cellStyle name="40% - Акцент3 2" xfId="24"/>
    <cellStyle name="40% - Акцент4 2" xfId="25"/>
    <cellStyle name="40% - Акцент5 2" xfId="26"/>
    <cellStyle name="40% - Акцент6 2" xfId="27"/>
    <cellStyle name="60% - Accent1" xfId="28"/>
    <cellStyle name="60% - Accent2" xfId="29"/>
    <cellStyle name="60% - Accent3" xfId="30"/>
    <cellStyle name="60% - Accent4" xfId="31"/>
    <cellStyle name="60% - Accent5" xfId="32"/>
    <cellStyle name="60% - Accent6" xfId="33"/>
    <cellStyle name="60% - Акцент1 2" xfId="34"/>
    <cellStyle name="60% - Акцент2 2" xfId="35"/>
    <cellStyle name="60% - Акцент3 2" xfId="36"/>
    <cellStyle name="60% - Акцент4 2" xfId="37"/>
    <cellStyle name="60% - Акцент5 2" xfId="38"/>
    <cellStyle name="60% - Акцент6 2" xfId="39"/>
    <cellStyle name="Accent1" xfId="40"/>
    <cellStyle name="Accent2" xfId="41"/>
    <cellStyle name="Accent3" xfId="42"/>
    <cellStyle name="Accent4" xfId="43"/>
    <cellStyle name="Accent5" xfId="44"/>
    <cellStyle name="Accent6" xfId="45"/>
    <cellStyle name="Bad" xfId="46"/>
    <cellStyle name="Calculation" xfId="47"/>
    <cellStyle name="Check Cell" xfId="48"/>
    <cellStyle name="Comma_sasha_f" xfId="49"/>
    <cellStyle name="Date" xfId="50"/>
    <cellStyle name="Excel Built-in Normal" xfId="51"/>
    <cellStyle name="Explanatory Text" xfId="52"/>
    <cellStyle name="Good" xfId="53"/>
    <cellStyle name="Heading 1" xfId="54"/>
    <cellStyle name="Heading 2" xfId="55"/>
    <cellStyle name="Heading 3" xfId="56"/>
    <cellStyle name="Heading 4" xfId="57"/>
    <cellStyle name="Input" xfId="58"/>
    <cellStyle name="Linked Cell" xfId="59"/>
    <cellStyle name="Neutral" xfId="60"/>
    <cellStyle name="Normal 2" xfId="61"/>
    <cellStyle name="Note" xfId="62"/>
    <cellStyle name="Output" xfId="63"/>
    <cellStyle name="SAPBEXstdData_Тех.прис" xfId="1324"/>
    <cellStyle name="Title" xfId="64"/>
    <cellStyle name="Total" xfId="65"/>
    <cellStyle name="Warning Text" xfId="66"/>
    <cellStyle name="Акцент1 2" xfId="67"/>
    <cellStyle name="Акцент2 2" xfId="68"/>
    <cellStyle name="Акцент3 2" xfId="69"/>
    <cellStyle name="Акцент4 2" xfId="70"/>
    <cellStyle name="Акцент5 2" xfId="71"/>
    <cellStyle name="Акцент6 2" xfId="72"/>
    <cellStyle name="Ввод  2" xfId="73"/>
    <cellStyle name="Вывод 2" xfId="74"/>
    <cellStyle name="Вычисление 2" xfId="75"/>
    <cellStyle name="Гиперссылка 2" xfId="76"/>
    <cellStyle name="Гиперссылка 3" xfId="77"/>
    <cellStyle name="Денежный 2" xfId="78"/>
    <cellStyle name="Денежный 2 2" xfId="79"/>
    <cellStyle name="Заголовок 1 2" xfId="80"/>
    <cellStyle name="Заголовок 2 2" xfId="81"/>
    <cellStyle name="Заголовок 3 2" xfId="82"/>
    <cellStyle name="Заголовок 4 2" xfId="83"/>
    <cellStyle name="Итог 2" xfId="84"/>
    <cellStyle name="Контрольная ячейка 2" xfId="85"/>
    <cellStyle name="Название 2" xfId="86"/>
    <cellStyle name="Нейтральный 2" xfId="87"/>
    <cellStyle name="Обычный" xfId="0" builtinId="0"/>
    <cellStyle name="Обычный 10" xfId="88"/>
    <cellStyle name="Обычный 10 2" xfId="89"/>
    <cellStyle name="Обычный 10 2 2" xfId="90"/>
    <cellStyle name="Обычный 10 2 2 2" xfId="91"/>
    <cellStyle name="Обычный 10 2 3" xfId="92"/>
    <cellStyle name="Обычный 10 3" xfId="93"/>
    <cellStyle name="Обычный 10 3 2" xfId="94"/>
    <cellStyle name="Обычный 10 4" xfId="95"/>
    <cellStyle name="Обычный 11" xfId="96"/>
    <cellStyle name="Обычный 11 2" xfId="97"/>
    <cellStyle name="Обычный 11 3" xfId="98"/>
    <cellStyle name="Обычный 12" xfId="99"/>
    <cellStyle name="Обычный 12 2" xfId="100"/>
    <cellStyle name="Обычный 12 3" xfId="101"/>
    <cellStyle name="Обычный 12 3 2" xfId="102"/>
    <cellStyle name="Обычный 12 4" xfId="103"/>
    <cellStyle name="Обычный 13" xfId="104"/>
    <cellStyle name="Обычный 13 2" xfId="105"/>
    <cellStyle name="Обычный 14" xfId="106"/>
    <cellStyle name="Обычный 15" xfId="107"/>
    <cellStyle name="Обычный 15 2" xfId="108"/>
    <cellStyle name="Обычный 15 3" xfId="109"/>
    <cellStyle name="Обычный 15 3 2" xfId="110"/>
    <cellStyle name="Обычный 16" xfId="111"/>
    <cellStyle name="Обычный 17" xfId="112"/>
    <cellStyle name="Обычный 17 2" xfId="113"/>
    <cellStyle name="Обычный 17 2 2" xfId="114"/>
    <cellStyle name="Обычный 17 3" xfId="115"/>
    <cellStyle name="Обычный 18" xfId="116"/>
    <cellStyle name="Обычный 19" xfId="117"/>
    <cellStyle name="Обычный 2" xfId="118"/>
    <cellStyle name="Обычный 2 2" xfId="119"/>
    <cellStyle name="Обычный 2 2 2" xfId="120"/>
    <cellStyle name="Обычный 2 2 2 2" xfId="121"/>
    <cellStyle name="Обычный 2 2 2 2 2" xfId="122"/>
    <cellStyle name="Обычный 2 2 2 2 2 2" xfId="123"/>
    <cellStyle name="Обычный 2 2 2 2 2 2 2" xfId="124"/>
    <cellStyle name="Обычный 2 2 2 2 2 2 2 2" xfId="125"/>
    <cellStyle name="Обычный 2 2 2 2 2 2 3" xfId="126"/>
    <cellStyle name="Обычный 2 2 2 2 2 3" xfId="127"/>
    <cellStyle name="Обычный 2 2 2 2 2 3 2" xfId="128"/>
    <cellStyle name="Обычный 2 2 2 2 2 4" xfId="129"/>
    <cellStyle name="Обычный 2 2 2 2 3" xfId="130"/>
    <cellStyle name="Обычный 2 2 2 2 3 2" xfId="131"/>
    <cellStyle name="Обычный 2 2 2 2 3 2 2" xfId="132"/>
    <cellStyle name="Обычный 2 2 2 2 3 3" xfId="133"/>
    <cellStyle name="Обычный 2 2 2 2 4" xfId="134"/>
    <cellStyle name="Обычный 2 2 2 2 4 2" xfId="135"/>
    <cellStyle name="Обычный 2 2 2 2 5" xfId="136"/>
    <cellStyle name="Обычный 2 2 2 3" xfId="137"/>
    <cellStyle name="Обычный 2 2 2 3 2" xfId="138"/>
    <cellStyle name="Обычный 2 2 2 3 2 2" xfId="139"/>
    <cellStyle name="Обычный 2 2 2 3 2 2 2" xfId="140"/>
    <cellStyle name="Обычный 2 2 2 3 2 3" xfId="141"/>
    <cellStyle name="Обычный 2 2 2 3 3" xfId="142"/>
    <cellStyle name="Обычный 2 2 2 3 3 2" xfId="143"/>
    <cellStyle name="Обычный 2 2 2 3 4" xfId="144"/>
    <cellStyle name="Обычный 2 2 2 4" xfId="145"/>
    <cellStyle name="Обычный 2 2 2 4 2" xfId="146"/>
    <cellStyle name="Обычный 2 2 2 4 2 2" xfId="147"/>
    <cellStyle name="Обычный 2 2 2 4 3" xfId="148"/>
    <cellStyle name="Обычный 2 2 2 5" xfId="149"/>
    <cellStyle name="Обычный 2 2 2 5 2" xfId="150"/>
    <cellStyle name="Обычный 2 2 2 6" xfId="151"/>
    <cellStyle name="Обычный 2 2 3" xfId="152"/>
    <cellStyle name="Обычный 2 2 3 2" xfId="153"/>
    <cellStyle name="Обычный 2 2 3 2 2" xfId="154"/>
    <cellStyle name="Обычный 2 2 3 2 2 2" xfId="155"/>
    <cellStyle name="Обычный 2 2 3 2 2 2 2" xfId="156"/>
    <cellStyle name="Обычный 2 2 3 2 2 2 2 2" xfId="157"/>
    <cellStyle name="Обычный 2 2 3 2 2 2 3" xfId="158"/>
    <cellStyle name="Обычный 2 2 3 2 2 3" xfId="159"/>
    <cellStyle name="Обычный 2 2 3 2 2 3 2" xfId="160"/>
    <cellStyle name="Обычный 2 2 3 2 2 4" xfId="161"/>
    <cellStyle name="Обычный 2 2 3 2 3" xfId="162"/>
    <cellStyle name="Обычный 2 2 3 2 3 2" xfId="163"/>
    <cellStyle name="Обычный 2 2 3 2 3 2 2" xfId="164"/>
    <cellStyle name="Обычный 2 2 3 2 3 3" xfId="165"/>
    <cellStyle name="Обычный 2 2 3 2 4" xfId="166"/>
    <cellStyle name="Обычный 2 2 3 2 4 2" xfId="167"/>
    <cellStyle name="Обычный 2 2 3 2 5" xfId="168"/>
    <cellStyle name="Обычный 2 2 3 3" xfId="169"/>
    <cellStyle name="Обычный 2 2 3 3 2" xfId="170"/>
    <cellStyle name="Обычный 2 2 3 3 2 2" xfId="171"/>
    <cellStyle name="Обычный 2 2 3 3 2 2 2" xfId="172"/>
    <cellStyle name="Обычный 2 2 3 3 2 3" xfId="173"/>
    <cellStyle name="Обычный 2 2 3 3 3" xfId="174"/>
    <cellStyle name="Обычный 2 2 3 3 3 2" xfId="175"/>
    <cellStyle name="Обычный 2 2 3 3 4" xfId="176"/>
    <cellStyle name="Обычный 2 2 3 4" xfId="177"/>
    <cellStyle name="Обычный 2 2 3 4 2" xfId="178"/>
    <cellStyle name="Обычный 2 2 3 4 2 2" xfId="179"/>
    <cellStyle name="Обычный 2 2 3 4 3" xfId="180"/>
    <cellStyle name="Обычный 2 2 3 5" xfId="181"/>
    <cellStyle name="Обычный 2 2 3 5 2" xfId="182"/>
    <cellStyle name="Обычный 2 2 3 6" xfId="183"/>
    <cellStyle name="Обычный 2 2 4" xfId="184"/>
    <cellStyle name="Обычный 2 2 4 2" xfId="185"/>
    <cellStyle name="Обычный 2 2 4 2 2" xfId="186"/>
    <cellStyle name="Обычный 2 2 4 2 2 2" xfId="187"/>
    <cellStyle name="Обычный 2 2 4 2 2 2 2" xfId="188"/>
    <cellStyle name="Обычный 2 2 4 2 2 3" xfId="189"/>
    <cellStyle name="Обычный 2 2 4 2 3" xfId="190"/>
    <cellStyle name="Обычный 2 2 4 2 3 2" xfId="191"/>
    <cellStyle name="Обычный 2 2 4 2 4" xfId="192"/>
    <cellStyle name="Обычный 2 2 4 3" xfId="193"/>
    <cellStyle name="Обычный 2 2 4 3 2" xfId="194"/>
    <cellStyle name="Обычный 2 2 4 3 2 2" xfId="195"/>
    <cellStyle name="Обычный 2 2 4 3 3" xfId="196"/>
    <cellStyle name="Обычный 2 2 4 4" xfId="197"/>
    <cellStyle name="Обычный 2 2 4 4 2" xfId="198"/>
    <cellStyle name="Обычный 2 2 4 5" xfId="199"/>
    <cellStyle name="Обычный 2 2 5" xfId="200"/>
    <cellStyle name="Обычный 2 2 5 2" xfId="201"/>
    <cellStyle name="Обычный 2 2 5 2 2" xfId="202"/>
    <cellStyle name="Обычный 2 2 5 2 2 2" xfId="203"/>
    <cellStyle name="Обычный 2 2 5 2 3" xfId="204"/>
    <cellStyle name="Обычный 2 2 5 3" xfId="205"/>
    <cellStyle name="Обычный 2 2 5 3 2" xfId="206"/>
    <cellStyle name="Обычный 2 2 5 4" xfId="207"/>
    <cellStyle name="Обычный 2 2 6" xfId="208"/>
    <cellStyle name="Обычный 2 2 6 2" xfId="209"/>
    <cellStyle name="Обычный 2 2 6 2 2" xfId="210"/>
    <cellStyle name="Обычный 2 2 6 3" xfId="211"/>
    <cellStyle name="Обычный 2 2 7" xfId="212"/>
    <cellStyle name="Обычный 2 2 7 2" xfId="213"/>
    <cellStyle name="Обычный 2 2 8" xfId="214"/>
    <cellStyle name="Обычный 2 26 2" xfId="215"/>
    <cellStyle name="Обычный 2 3" xfId="216"/>
    <cellStyle name="Обычный 2 3 2" xfId="217"/>
    <cellStyle name="Обычный 2 3 2 2" xfId="218"/>
    <cellStyle name="Обычный 2 3 2 2 2" xfId="219"/>
    <cellStyle name="Обычный 2 3 2 2 2 2" xfId="220"/>
    <cellStyle name="Обычный 2 3 2 2 2 2 2" xfId="221"/>
    <cellStyle name="Обычный 2 3 2 2 2 2 2 2" xfId="222"/>
    <cellStyle name="Обычный 2 3 2 2 2 2 3" xfId="223"/>
    <cellStyle name="Обычный 2 3 2 2 2 3" xfId="224"/>
    <cellStyle name="Обычный 2 3 2 2 2 3 2" xfId="225"/>
    <cellStyle name="Обычный 2 3 2 2 2 4" xfId="226"/>
    <cellStyle name="Обычный 2 3 2 2 3" xfId="227"/>
    <cellStyle name="Обычный 2 3 2 2 3 2" xfId="228"/>
    <cellStyle name="Обычный 2 3 2 2 3 2 2" xfId="229"/>
    <cellStyle name="Обычный 2 3 2 2 3 3" xfId="230"/>
    <cellStyle name="Обычный 2 3 2 2 4" xfId="231"/>
    <cellStyle name="Обычный 2 3 2 2 4 2" xfId="232"/>
    <cellStyle name="Обычный 2 3 2 2 5" xfId="233"/>
    <cellStyle name="Обычный 2 3 2 3" xfId="234"/>
    <cellStyle name="Обычный 2 3 2 3 2" xfId="235"/>
    <cellStyle name="Обычный 2 3 2 3 2 2" xfId="236"/>
    <cellStyle name="Обычный 2 3 2 3 2 2 2" xfId="237"/>
    <cellStyle name="Обычный 2 3 2 3 2 3" xfId="238"/>
    <cellStyle name="Обычный 2 3 2 3 3" xfId="239"/>
    <cellStyle name="Обычный 2 3 2 3 3 2" xfId="240"/>
    <cellStyle name="Обычный 2 3 2 3 4" xfId="241"/>
    <cellStyle name="Обычный 2 3 2 4" xfId="242"/>
    <cellStyle name="Обычный 2 3 2 4 2" xfId="243"/>
    <cellStyle name="Обычный 2 3 2 4 2 2" xfId="244"/>
    <cellStyle name="Обычный 2 3 2 4 3" xfId="245"/>
    <cellStyle name="Обычный 2 3 2 5" xfId="246"/>
    <cellStyle name="Обычный 2 3 2 5 2" xfId="247"/>
    <cellStyle name="Обычный 2 3 2 6" xfId="248"/>
    <cellStyle name="Обычный 2 3 3" xfId="249"/>
    <cellStyle name="Обычный 2 3 3 2" xfId="250"/>
    <cellStyle name="Обычный 2 3 3 2 2" xfId="251"/>
    <cellStyle name="Обычный 2 3 3 2 2 2" xfId="252"/>
    <cellStyle name="Обычный 2 3 3 2 2 2 2" xfId="253"/>
    <cellStyle name="Обычный 2 3 3 2 2 3" xfId="254"/>
    <cellStyle name="Обычный 2 3 3 2 3" xfId="255"/>
    <cellStyle name="Обычный 2 3 3 2 3 2" xfId="256"/>
    <cellStyle name="Обычный 2 3 3 2 4" xfId="257"/>
    <cellStyle name="Обычный 2 3 3 3" xfId="258"/>
    <cellStyle name="Обычный 2 3 3 3 2" xfId="259"/>
    <cellStyle name="Обычный 2 3 3 3 2 2" xfId="260"/>
    <cellStyle name="Обычный 2 3 3 3 3" xfId="261"/>
    <cellStyle name="Обычный 2 3 3 4" xfId="262"/>
    <cellStyle name="Обычный 2 3 3 4 2" xfId="263"/>
    <cellStyle name="Обычный 2 3 3 5" xfId="264"/>
    <cellStyle name="Обычный 2 3 4" xfId="265"/>
    <cellStyle name="Обычный 2 3 4 2" xfId="266"/>
    <cellStyle name="Обычный 2 3 4 2 2" xfId="267"/>
    <cellStyle name="Обычный 2 3 4 2 2 2" xfId="268"/>
    <cellStyle name="Обычный 2 3 4 2 3" xfId="269"/>
    <cellStyle name="Обычный 2 3 4 3" xfId="270"/>
    <cellStyle name="Обычный 2 3 4 3 2" xfId="271"/>
    <cellStyle name="Обычный 2 3 4 4" xfId="272"/>
    <cellStyle name="Обычный 2 3 5" xfId="273"/>
    <cellStyle name="Обычный 2 3 5 2" xfId="274"/>
    <cellStyle name="Обычный 2 3 5 2 2" xfId="275"/>
    <cellStyle name="Обычный 2 3 5 3" xfId="276"/>
    <cellStyle name="Обычный 2 3 6" xfId="277"/>
    <cellStyle name="Обычный 2 3 6 2" xfId="278"/>
    <cellStyle name="Обычный 2 3 7" xfId="279"/>
    <cellStyle name="Обычный 2 4" xfId="280"/>
    <cellStyle name="Обычный 2 4 2" xfId="281"/>
    <cellStyle name="Обычный 2 4 2 2" xfId="282"/>
    <cellStyle name="Обычный 2 4 2 2 2" xfId="283"/>
    <cellStyle name="Обычный 2 4 2 2 2 2" xfId="284"/>
    <cellStyle name="Обычный 2 4 2 2 3" xfId="285"/>
    <cellStyle name="Обычный 2 4 2 3" xfId="286"/>
    <cellStyle name="Обычный 2 4 2 3 2" xfId="287"/>
    <cellStyle name="Обычный 2 4 2 3 2 2" xfId="288"/>
    <cellStyle name="Обычный 2 4 2 3 3" xfId="289"/>
    <cellStyle name="Обычный 2 4 2 4" xfId="290"/>
    <cellStyle name="Обычный 2 4 2 4 2" xfId="291"/>
    <cellStyle name="Обычный 2 4 2 5" xfId="292"/>
    <cellStyle name="Обычный 2 4 3" xfId="293"/>
    <cellStyle name="Обычный 2 4 3 2" xfId="294"/>
    <cellStyle name="Обычный 2 4 3 2 2" xfId="295"/>
    <cellStyle name="Обычный 2 4 3 3" xfId="296"/>
    <cellStyle name="Обычный 2 4 4" xfId="297"/>
    <cellStyle name="Обычный 2 4 4 2" xfId="298"/>
    <cellStyle name="Обычный 2 4 4 2 2" xfId="299"/>
    <cellStyle name="Обычный 2 4 4 3" xfId="300"/>
    <cellStyle name="Обычный 2 4 5" xfId="301"/>
    <cellStyle name="Обычный 2 4 5 2" xfId="302"/>
    <cellStyle name="Обычный 2 4 6" xfId="303"/>
    <cellStyle name="Обычный 2 5" xfId="304"/>
    <cellStyle name="Обычный 2 5 2" xfId="305"/>
    <cellStyle name="Обычный 2 5 2 2" xfId="306"/>
    <cellStyle name="Обычный 2 5 2 2 2" xfId="307"/>
    <cellStyle name="Обычный 2 5 2 2 2 2" xfId="308"/>
    <cellStyle name="Обычный 2 5 2 2 3" xfId="309"/>
    <cellStyle name="Обычный 2 5 2 3" xfId="310"/>
    <cellStyle name="Обычный 2 5 2 3 2" xfId="311"/>
    <cellStyle name="Обычный 2 5 2 4" xfId="312"/>
    <cellStyle name="Обычный 2 5 3" xfId="313"/>
    <cellStyle name="Обычный 2 5 3 2" xfId="314"/>
    <cellStyle name="Обычный 2 5 3 2 2" xfId="315"/>
    <cellStyle name="Обычный 2 5 3 3" xfId="316"/>
    <cellStyle name="Обычный 2 5 4" xfId="317"/>
    <cellStyle name="Обычный 2 5 4 2" xfId="318"/>
    <cellStyle name="Обычный 2 5 5" xfId="319"/>
    <cellStyle name="Обычный 2 6" xfId="320"/>
    <cellStyle name="Обычный 2 6 2" xfId="321"/>
    <cellStyle name="Обычный 2 6 2 2" xfId="322"/>
    <cellStyle name="Обычный 2 6 2 2 2" xfId="323"/>
    <cellStyle name="Обычный 2 6 2 3" xfId="324"/>
    <cellStyle name="Обычный 2 6 3" xfId="325"/>
    <cellStyle name="Обычный 2 6 3 2" xfId="326"/>
    <cellStyle name="Обычный 2 6 4" xfId="327"/>
    <cellStyle name="Обычный 2 7" xfId="328"/>
    <cellStyle name="Обычный 2 7 2" xfId="329"/>
    <cellStyle name="Обычный 2 7 2 2" xfId="330"/>
    <cellStyle name="Обычный 2 7 3" xfId="331"/>
    <cellStyle name="Обычный 2 8" xfId="332"/>
    <cellStyle name="Обычный 2 9" xfId="333"/>
    <cellStyle name="Обычный 20" xfId="334"/>
    <cellStyle name="Обычный 22_Копия Pril_2_1-12_11111(1.10.13)" xfId="335"/>
    <cellStyle name="Обычный 3" xfId="336"/>
    <cellStyle name="Обычный 3 2" xfId="3"/>
    <cellStyle name="Обычный 3 2 2" xfId="337"/>
    <cellStyle name="Обычный 3 2 2 2" xfId="338"/>
    <cellStyle name="Обычный 3 2 2 3" xfId="339"/>
    <cellStyle name="Обычный 3 2 2 3 2" xfId="340"/>
    <cellStyle name="Обычный 3 2 2 4" xfId="341"/>
    <cellStyle name="Обычный 3 2 3" xfId="342"/>
    <cellStyle name="Обычный 3 2 3 2" xfId="343"/>
    <cellStyle name="Обычный 3 2 3 2 2" xfId="344"/>
    <cellStyle name="Обычный 3 2 3 3" xfId="345"/>
    <cellStyle name="Обычный 3 21" xfId="346"/>
    <cellStyle name="Обычный 3 3" xfId="347"/>
    <cellStyle name="Обычный 3 3 2" xfId="348"/>
    <cellStyle name="Обычный 3 4" xfId="349"/>
    <cellStyle name="Обычный 3 5" xfId="350"/>
    <cellStyle name="Обычный 3 5 2" xfId="351"/>
    <cellStyle name="Обычный 3 6" xfId="352"/>
    <cellStyle name="Обычный 4" xfId="1"/>
    <cellStyle name="Обычный 4 2" xfId="353"/>
    <cellStyle name="Обычный 4 2 2" xfId="354"/>
    <cellStyle name="Обычный 4 2 2 2" xfId="355"/>
    <cellStyle name="Обычный 4 2 2 2 2" xfId="356"/>
    <cellStyle name="Обычный 4 2 2 2 2 2" xfId="357"/>
    <cellStyle name="Обычный 4 2 2 2 2 2 2" xfId="358"/>
    <cellStyle name="Обычный 4 2 2 2 2 3" xfId="359"/>
    <cellStyle name="Обычный 4 2 2 2 3" xfId="360"/>
    <cellStyle name="Обычный 4 2 2 2 3 2" xfId="361"/>
    <cellStyle name="Обычный 4 2 2 2 4" xfId="362"/>
    <cellStyle name="Обычный 4 2 2 3" xfId="363"/>
    <cellStyle name="Обычный 4 2 2 3 2" xfId="364"/>
    <cellStyle name="Обычный 4 2 2 3 2 2" xfId="365"/>
    <cellStyle name="Обычный 4 2 2 3 3" xfId="366"/>
    <cellStyle name="Обычный 4 2 2 4" xfId="367"/>
    <cellStyle name="Обычный 4 2 2 4 2" xfId="368"/>
    <cellStyle name="Обычный 4 2 2 5" xfId="369"/>
    <cellStyle name="Обычный 4 2 3" xfId="370"/>
    <cellStyle name="Обычный 4 2 3 2" xfId="371"/>
    <cellStyle name="Обычный 4 2 3 2 2" xfId="372"/>
    <cellStyle name="Обычный 4 2 3 2 2 2" xfId="373"/>
    <cellStyle name="Обычный 4 2 3 2 3" xfId="374"/>
    <cellStyle name="Обычный 4 2 3 3" xfId="375"/>
    <cellStyle name="Обычный 4 2 3 3 2" xfId="376"/>
    <cellStyle name="Обычный 4 2 3 4" xfId="377"/>
    <cellStyle name="Обычный 4 2 4" xfId="378"/>
    <cellStyle name="Обычный 4 2 4 2" xfId="379"/>
    <cellStyle name="Обычный 4 2 4 2 2" xfId="380"/>
    <cellStyle name="Обычный 4 2 4 3" xfId="381"/>
    <cellStyle name="Обычный 4 2 5" xfId="382"/>
    <cellStyle name="Обычный 4 2 5 2" xfId="383"/>
    <cellStyle name="Обычный 4 2 6" xfId="384"/>
    <cellStyle name="Обычный 4 3" xfId="385"/>
    <cellStyle name="Обычный 4 3 2" xfId="386"/>
    <cellStyle name="Обычный 4 3 2 2" xfId="387"/>
    <cellStyle name="Обычный 4 3 2 2 2" xfId="388"/>
    <cellStyle name="Обычный 4 3 2 2 2 2" xfId="389"/>
    <cellStyle name="Обычный 4 3 2 2 2 2 2" xfId="390"/>
    <cellStyle name="Обычный 4 3 2 2 2 3" xfId="391"/>
    <cellStyle name="Обычный 4 3 2 2 3" xfId="392"/>
    <cellStyle name="Обычный 4 3 2 2 3 2" xfId="393"/>
    <cellStyle name="Обычный 4 3 2 2 4" xfId="394"/>
    <cellStyle name="Обычный 4 3 2 3" xfId="395"/>
    <cellStyle name="Обычный 4 3 2 3 2" xfId="396"/>
    <cellStyle name="Обычный 4 3 2 3 2 2" xfId="397"/>
    <cellStyle name="Обычный 4 3 2 3 3" xfId="398"/>
    <cellStyle name="Обычный 4 3 2 4" xfId="399"/>
    <cellStyle name="Обычный 4 3 2 4 2" xfId="400"/>
    <cellStyle name="Обычный 4 3 2 5" xfId="401"/>
    <cellStyle name="Обычный 4 3 3" xfId="402"/>
    <cellStyle name="Обычный 4 3 3 2" xfId="403"/>
    <cellStyle name="Обычный 4 3 3 2 2" xfId="404"/>
    <cellStyle name="Обычный 4 3 3 2 2 2" xfId="405"/>
    <cellStyle name="Обычный 4 3 3 2 3" xfId="406"/>
    <cellStyle name="Обычный 4 3 3 3" xfId="407"/>
    <cellStyle name="Обычный 4 3 3 3 2" xfId="408"/>
    <cellStyle name="Обычный 4 3 3 4" xfId="409"/>
    <cellStyle name="Обычный 4 3 4" xfId="410"/>
    <cellStyle name="Обычный 4 3 4 2" xfId="411"/>
    <cellStyle name="Обычный 4 3 4 2 2" xfId="412"/>
    <cellStyle name="Обычный 4 3 4 3" xfId="413"/>
    <cellStyle name="Обычный 4 3 5" xfId="414"/>
    <cellStyle name="Обычный 4 3 5 2" xfId="415"/>
    <cellStyle name="Обычный 4 3 6" xfId="416"/>
    <cellStyle name="Обычный 4 4" xfId="417"/>
    <cellStyle name="Обычный 4 4 2" xfId="418"/>
    <cellStyle name="Обычный 4 4 2 2" xfId="419"/>
    <cellStyle name="Обычный 4 4 2 2 2" xfId="420"/>
    <cellStyle name="Обычный 4 4 2 2 2 2" xfId="421"/>
    <cellStyle name="Обычный 4 4 2 2 3" xfId="422"/>
    <cellStyle name="Обычный 4 4 2 3" xfId="423"/>
    <cellStyle name="Обычный 4 4 2 3 2" xfId="424"/>
    <cellStyle name="Обычный 4 4 2 4" xfId="425"/>
    <cellStyle name="Обычный 4 4 3" xfId="426"/>
    <cellStyle name="Обычный 4 4 3 2" xfId="427"/>
    <cellStyle name="Обычный 4 4 3 2 2" xfId="428"/>
    <cellStyle name="Обычный 4 4 3 3" xfId="429"/>
    <cellStyle name="Обычный 4 4 4" xfId="430"/>
    <cellStyle name="Обычный 4 4 4 2" xfId="431"/>
    <cellStyle name="Обычный 4 4 5" xfId="432"/>
    <cellStyle name="Обычный 4 5" xfId="433"/>
    <cellStyle name="Обычный 4 5 2" xfId="434"/>
    <cellStyle name="Обычный 4 5 2 2" xfId="435"/>
    <cellStyle name="Обычный 4 5 2 2 2" xfId="436"/>
    <cellStyle name="Обычный 4 5 2 3" xfId="437"/>
    <cellStyle name="Обычный 4 5 3" xfId="438"/>
    <cellStyle name="Обычный 4 5 3 2" xfId="439"/>
    <cellStyle name="Обычный 4 5 4" xfId="440"/>
    <cellStyle name="Обычный 4 6" xfId="441"/>
    <cellStyle name="Обычный 4 6 2" xfId="442"/>
    <cellStyle name="Обычный 4 6 2 2" xfId="443"/>
    <cellStyle name="Обычный 4 6 3" xfId="444"/>
    <cellStyle name="Обычный 4 7" xfId="445"/>
    <cellStyle name="Обычный 4 7 2" xfId="446"/>
    <cellStyle name="Обычный 4 8" xfId="447"/>
    <cellStyle name="Обычный 5" xfId="448"/>
    <cellStyle name="Обычный 5 2" xfId="449"/>
    <cellStyle name="Обычный 5 2 2" xfId="450"/>
    <cellStyle name="Обычный 5 2 2 2" xfId="451"/>
    <cellStyle name="Обычный 5 2 2 2 2" xfId="452"/>
    <cellStyle name="Обычный 5 2 2 2 2 2" xfId="453"/>
    <cellStyle name="Обычный 5 2 2 2 3" xfId="454"/>
    <cellStyle name="Обычный 5 2 2 3" xfId="455"/>
    <cellStyle name="Обычный 5 2 2 3 2" xfId="456"/>
    <cellStyle name="Обычный 5 2 2 4" xfId="457"/>
    <cellStyle name="Обычный 5 2 3" xfId="458"/>
    <cellStyle name="Обычный 5 2 3 2" xfId="459"/>
    <cellStyle name="Обычный 5 2 3 2 2" xfId="460"/>
    <cellStyle name="Обычный 5 2 3 3" xfId="461"/>
    <cellStyle name="Обычный 5 2 4" xfId="462"/>
    <cellStyle name="Обычный 5 2 4 2" xfId="463"/>
    <cellStyle name="Обычный 5 2 5" xfId="464"/>
    <cellStyle name="Обычный 5 3" xfId="465"/>
    <cellStyle name="Обычный 5 3 2" xfId="466"/>
    <cellStyle name="Обычный 5 3 2 2" xfId="467"/>
    <cellStyle name="Обычный 5 3 2 2 2" xfId="468"/>
    <cellStyle name="Обычный 5 3 2 3" xfId="469"/>
    <cellStyle name="Обычный 5 3 3" xfId="470"/>
    <cellStyle name="Обычный 5 3 3 2" xfId="471"/>
    <cellStyle name="Обычный 5 3 4" xfId="472"/>
    <cellStyle name="Обычный 5 4" xfId="473"/>
    <cellStyle name="Обычный 5 4 2" xfId="474"/>
    <cellStyle name="Обычный 5 4 2 2" xfId="475"/>
    <cellStyle name="Обычный 5 4 3" xfId="476"/>
    <cellStyle name="Обычный 5 5" xfId="477"/>
    <cellStyle name="Обычный 5 5 2" xfId="478"/>
    <cellStyle name="Обычный 5 6" xfId="479"/>
    <cellStyle name="Обычный 6" xfId="480"/>
    <cellStyle name="Обычный 6 10" xfId="481"/>
    <cellStyle name="Обычный 6 10 2" xfId="482"/>
    <cellStyle name="Обычный 6 10 2 2" xfId="483"/>
    <cellStyle name="Обычный 6 10 3" xfId="484"/>
    <cellStyle name="Обычный 6 11" xfId="485"/>
    <cellStyle name="Обычный 6 11 2" xfId="486"/>
    <cellStyle name="Обычный 6 11 2 2" xfId="487"/>
    <cellStyle name="Обычный 6 11 3" xfId="488"/>
    <cellStyle name="Обычный 6 12" xfId="489"/>
    <cellStyle name="Обычный 6 12 2" xfId="490"/>
    <cellStyle name="Обычный 6 13" xfId="491"/>
    <cellStyle name="Обычный 6 2" xfId="492"/>
    <cellStyle name="Обычный 6 2 10" xfId="493"/>
    <cellStyle name="Обычный 6 2 10 2" xfId="494"/>
    <cellStyle name="Обычный 6 2 10 2 2" xfId="495"/>
    <cellStyle name="Обычный 6 2 10 3" xfId="496"/>
    <cellStyle name="Обычный 6 2 11" xfId="497"/>
    <cellStyle name="Обычный 6 2 11 2" xfId="498"/>
    <cellStyle name="Обычный 6 2 12" xfId="499"/>
    <cellStyle name="Обычный 6 2 2" xfId="500"/>
    <cellStyle name="Обычный 6 2 2 10" xfId="501"/>
    <cellStyle name="Обычный 6 2 2 2" xfId="502"/>
    <cellStyle name="Обычный 6 2 2 2 2" xfId="503"/>
    <cellStyle name="Обычный 6 2 2 2 2 2" xfId="504"/>
    <cellStyle name="Обычный 6 2 2 2 2 2 2" xfId="505"/>
    <cellStyle name="Обычный 6 2 2 2 2 2 2 2" xfId="506"/>
    <cellStyle name="Обычный 6 2 2 2 2 2 2 2 2" xfId="507"/>
    <cellStyle name="Обычный 6 2 2 2 2 2 2 3" xfId="508"/>
    <cellStyle name="Обычный 6 2 2 2 2 2 3" xfId="509"/>
    <cellStyle name="Обычный 6 2 2 2 2 2 3 2" xfId="510"/>
    <cellStyle name="Обычный 6 2 2 2 2 2 3 2 2" xfId="511"/>
    <cellStyle name="Обычный 6 2 2 2 2 2 3 3" xfId="512"/>
    <cellStyle name="Обычный 6 2 2 2 2 2 4" xfId="513"/>
    <cellStyle name="Обычный 6 2 2 2 2 2 4 2" xfId="514"/>
    <cellStyle name="Обычный 6 2 2 2 2 2 5" xfId="515"/>
    <cellStyle name="Обычный 6 2 2 2 2 3" xfId="516"/>
    <cellStyle name="Обычный 6 2 2 2 2 3 2" xfId="517"/>
    <cellStyle name="Обычный 6 2 2 2 2 3 2 2" xfId="518"/>
    <cellStyle name="Обычный 6 2 2 2 2 3 3" xfId="519"/>
    <cellStyle name="Обычный 6 2 2 2 2 4" xfId="520"/>
    <cellStyle name="Обычный 6 2 2 2 2 4 2" xfId="521"/>
    <cellStyle name="Обычный 6 2 2 2 2 4 2 2" xfId="522"/>
    <cellStyle name="Обычный 6 2 2 2 2 4 3" xfId="523"/>
    <cellStyle name="Обычный 6 2 2 2 2 5" xfId="524"/>
    <cellStyle name="Обычный 6 2 2 2 2 5 2" xfId="525"/>
    <cellStyle name="Обычный 6 2 2 2 2 6" xfId="526"/>
    <cellStyle name="Обычный 6 2 2 2 3" xfId="527"/>
    <cellStyle name="Обычный 6 2 2 2 3 2" xfId="528"/>
    <cellStyle name="Обычный 6 2 2 2 3 2 2" xfId="529"/>
    <cellStyle name="Обычный 6 2 2 2 3 2 2 2" xfId="530"/>
    <cellStyle name="Обычный 6 2 2 2 3 2 3" xfId="531"/>
    <cellStyle name="Обычный 6 2 2 2 3 3" xfId="532"/>
    <cellStyle name="Обычный 6 2 2 2 3 3 2" xfId="533"/>
    <cellStyle name="Обычный 6 2 2 2 3 3 2 2" xfId="534"/>
    <cellStyle name="Обычный 6 2 2 2 3 3 3" xfId="535"/>
    <cellStyle name="Обычный 6 2 2 2 3 4" xfId="536"/>
    <cellStyle name="Обычный 6 2 2 2 3 4 2" xfId="537"/>
    <cellStyle name="Обычный 6 2 2 2 3 5" xfId="538"/>
    <cellStyle name="Обычный 6 2 2 2 4" xfId="539"/>
    <cellStyle name="Обычный 6 2 2 2 4 2" xfId="540"/>
    <cellStyle name="Обычный 6 2 2 2 4 2 2" xfId="541"/>
    <cellStyle name="Обычный 6 2 2 2 4 3" xfId="542"/>
    <cellStyle name="Обычный 6 2 2 2 5" xfId="543"/>
    <cellStyle name="Обычный 6 2 2 2 5 2" xfId="544"/>
    <cellStyle name="Обычный 6 2 2 2 5 2 2" xfId="545"/>
    <cellStyle name="Обычный 6 2 2 2 5 3" xfId="546"/>
    <cellStyle name="Обычный 6 2 2 2 6" xfId="547"/>
    <cellStyle name="Обычный 6 2 2 2 6 2" xfId="548"/>
    <cellStyle name="Обычный 6 2 2 2 7" xfId="549"/>
    <cellStyle name="Обычный 6 2 2 3" xfId="550"/>
    <cellStyle name="Обычный 6 2 2 3 2" xfId="551"/>
    <cellStyle name="Обычный 6 2 2 3 2 2" xfId="552"/>
    <cellStyle name="Обычный 6 2 2 3 2 2 2" xfId="553"/>
    <cellStyle name="Обычный 6 2 2 3 2 2 2 2" xfId="554"/>
    <cellStyle name="Обычный 6 2 2 3 2 2 3" xfId="555"/>
    <cellStyle name="Обычный 6 2 2 3 2 3" xfId="556"/>
    <cellStyle name="Обычный 6 2 2 3 2 3 2" xfId="557"/>
    <cellStyle name="Обычный 6 2 2 3 2 3 2 2" xfId="558"/>
    <cellStyle name="Обычный 6 2 2 3 2 3 3" xfId="559"/>
    <cellStyle name="Обычный 6 2 2 3 2 4" xfId="560"/>
    <cellStyle name="Обычный 6 2 2 3 2 4 2" xfId="561"/>
    <cellStyle name="Обычный 6 2 2 3 2 5" xfId="562"/>
    <cellStyle name="Обычный 6 2 2 3 3" xfId="563"/>
    <cellStyle name="Обычный 6 2 2 3 3 2" xfId="564"/>
    <cellStyle name="Обычный 6 2 2 3 3 2 2" xfId="565"/>
    <cellStyle name="Обычный 6 2 2 3 3 3" xfId="566"/>
    <cellStyle name="Обычный 6 2 2 3 4" xfId="567"/>
    <cellStyle name="Обычный 6 2 2 3 4 2" xfId="568"/>
    <cellStyle name="Обычный 6 2 2 3 4 2 2" xfId="569"/>
    <cellStyle name="Обычный 6 2 2 3 4 3" xfId="570"/>
    <cellStyle name="Обычный 6 2 2 3 5" xfId="571"/>
    <cellStyle name="Обычный 6 2 2 3 5 2" xfId="572"/>
    <cellStyle name="Обычный 6 2 2 3 6" xfId="573"/>
    <cellStyle name="Обычный 6 2 2 4" xfId="574"/>
    <cellStyle name="Обычный 6 2 2 4 2" xfId="575"/>
    <cellStyle name="Обычный 6 2 2 4 2 2" xfId="576"/>
    <cellStyle name="Обычный 6 2 2 4 2 2 2" xfId="577"/>
    <cellStyle name="Обычный 6 2 2 4 2 2 2 2" xfId="578"/>
    <cellStyle name="Обычный 6 2 2 4 2 2 3" xfId="579"/>
    <cellStyle name="Обычный 6 2 2 4 2 3" xfId="580"/>
    <cellStyle name="Обычный 6 2 2 4 2 3 2" xfId="581"/>
    <cellStyle name="Обычный 6 2 2 4 2 3 2 2" xfId="582"/>
    <cellStyle name="Обычный 6 2 2 4 2 3 3" xfId="583"/>
    <cellStyle name="Обычный 6 2 2 4 2 4" xfId="584"/>
    <cellStyle name="Обычный 6 2 2 4 2 4 2" xfId="585"/>
    <cellStyle name="Обычный 6 2 2 4 2 5" xfId="586"/>
    <cellStyle name="Обычный 6 2 2 4 3" xfId="587"/>
    <cellStyle name="Обычный 6 2 2 4 3 2" xfId="588"/>
    <cellStyle name="Обычный 6 2 2 4 3 2 2" xfId="589"/>
    <cellStyle name="Обычный 6 2 2 4 3 3" xfId="590"/>
    <cellStyle name="Обычный 6 2 2 4 4" xfId="591"/>
    <cellStyle name="Обычный 6 2 2 4 4 2" xfId="592"/>
    <cellStyle name="Обычный 6 2 2 4 4 2 2" xfId="593"/>
    <cellStyle name="Обычный 6 2 2 4 4 3" xfId="594"/>
    <cellStyle name="Обычный 6 2 2 4 5" xfId="595"/>
    <cellStyle name="Обычный 6 2 2 4 5 2" xfId="596"/>
    <cellStyle name="Обычный 6 2 2 4 6" xfId="597"/>
    <cellStyle name="Обычный 6 2 2 5" xfId="598"/>
    <cellStyle name="Обычный 6 2 2 5 2" xfId="599"/>
    <cellStyle name="Обычный 6 2 2 5 2 2" xfId="600"/>
    <cellStyle name="Обычный 6 2 2 5 2 2 2" xfId="601"/>
    <cellStyle name="Обычный 6 2 2 5 2 3" xfId="602"/>
    <cellStyle name="Обычный 6 2 2 5 3" xfId="603"/>
    <cellStyle name="Обычный 6 2 2 5 3 2" xfId="604"/>
    <cellStyle name="Обычный 6 2 2 5 3 2 2" xfId="605"/>
    <cellStyle name="Обычный 6 2 2 5 3 3" xfId="606"/>
    <cellStyle name="Обычный 6 2 2 5 4" xfId="607"/>
    <cellStyle name="Обычный 6 2 2 5 4 2" xfId="608"/>
    <cellStyle name="Обычный 6 2 2 5 5" xfId="609"/>
    <cellStyle name="Обычный 6 2 2 6" xfId="610"/>
    <cellStyle name="Обычный 6 2 2 6 2" xfId="611"/>
    <cellStyle name="Обычный 6 2 2 6 2 2" xfId="612"/>
    <cellStyle name="Обычный 6 2 2 6 3" xfId="613"/>
    <cellStyle name="Обычный 6 2 2 7" xfId="614"/>
    <cellStyle name="Обычный 6 2 2 7 2" xfId="615"/>
    <cellStyle name="Обычный 6 2 2 7 2 2" xfId="616"/>
    <cellStyle name="Обычный 6 2 2 7 3" xfId="617"/>
    <cellStyle name="Обычный 6 2 2 8" xfId="618"/>
    <cellStyle name="Обычный 6 2 2 8 2" xfId="619"/>
    <cellStyle name="Обычный 6 2 2 8 2 2" xfId="620"/>
    <cellStyle name="Обычный 6 2 2 8 3" xfId="621"/>
    <cellStyle name="Обычный 6 2 2 9" xfId="622"/>
    <cellStyle name="Обычный 6 2 2 9 2" xfId="623"/>
    <cellStyle name="Обычный 6 2 3" xfId="624"/>
    <cellStyle name="Обычный 6 2 3 10" xfId="625"/>
    <cellStyle name="Обычный 6 2 3 2" xfId="626"/>
    <cellStyle name="Обычный 6 2 3 2 2" xfId="627"/>
    <cellStyle name="Обычный 6 2 3 2 2 2" xfId="628"/>
    <cellStyle name="Обычный 6 2 3 2 2 2 2" xfId="629"/>
    <cellStyle name="Обычный 6 2 3 2 2 2 2 2" xfId="630"/>
    <cellStyle name="Обычный 6 2 3 2 2 2 2 2 2" xfId="631"/>
    <cellStyle name="Обычный 6 2 3 2 2 2 2 3" xfId="632"/>
    <cellStyle name="Обычный 6 2 3 2 2 2 3" xfId="633"/>
    <cellStyle name="Обычный 6 2 3 2 2 2 3 2" xfId="634"/>
    <cellStyle name="Обычный 6 2 3 2 2 2 3 2 2" xfId="635"/>
    <cellStyle name="Обычный 6 2 3 2 2 2 3 3" xfId="636"/>
    <cellStyle name="Обычный 6 2 3 2 2 2 4" xfId="637"/>
    <cellStyle name="Обычный 6 2 3 2 2 2 4 2" xfId="638"/>
    <cellStyle name="Обычный 6 2 3 2 2 2 5" xfId="639"/>
    <cellStyle name="Обычный 6 2 3 2 2 3" xfId="640"/>
    <cellStyle name="Обычный 6 2 3 2 2 3 2" xfId="641"/>
    <cellStyle name="Обычный 6 2 3 2 2 3 2 2" xfId="642"/>
    <cellStyle name="Обычный 6 2 3 2 2 3 3" xfId="643"/>
    <cellStyle name="Обычный 6 2 3 2 2 4" xfId="644"/>
    <cellStyle name="Обычный 6 2 3 2 2 4 2" xfId="645"/>
    <cellStyle name="Обычный 6 2 3 2 2 4 2 2" xfId="646"/>
    <cellStyle name="Обычный 6 2 3 2 2 4 3" xfId="647"/>
    <cellStyle name="Обычный 6 2 3 2 2 5" xfId="648"/>
    <cellStyle name="Обычный 6 2 3 2 2 5 2" xfId="649"/>
    <cellStyle name="Обычный 6 2 3 2 2 6" xfId="650"/>
    <cellStyle name="Обычный 6 2 3 2 3" xfId="651"/>
    <cellStyle name="Обычный 6 2 3 2 3 2" xfId="652"/>
    <cellStyle name="Обычный 6 2 3 2 3 2 2" xfId="653"/>
    <cellStyle name="Обычный 6 2 3 2 3 2 2 2" xfId="654"/>
    <cellStyle name="Обычный 6 2 3 2 3 2 3" xfId="655"/>
    <cellStyle name="Обычный 6 2 3 2 3 3" xfId="656"/>
    <cellStyle name="Обычный 6 2 3 2 3 3 2" xfId="657"/>
    <cellStyle name="Обычный 6 2 3 2 3 3 2 2" xfId="658"/>
    <cellStyle name="Обычный 6 2 3 2 3 3 3" xfId="659"/>
    <cellStyle name="Обычный 6 2 3 2 3 4" xfId="660"/>
    <cellStyle name="Обычный 6 2 3 2 3 4 2" xfId="661"/>
    <cellStyle name="Обычный 6 2 3 2 3 5" xfId="662"/>
    <cellStyle name="Обычный 6 2 3 2 4" xfId="663"/>
    <cellStyle name="Обычный 6 2 3 2 4 2" xfId="664"/>
    <cellStyle name="Обычный 6 2 3 2 4 2 2" xfId="665"/>
    <cellStyle name="Обычный 6 2 3 2 4 3" xfId="666"/>
    <cellStyle name="Обычный 6 2 3 2 5" xfId="667"/>
    <cellStyle name="Обычный 6 2 3 2 5 2" xfId="668"/>
    <cellStyle name="Обычный 6 2 3 2 5 2 2" xfId="669"/>
    <cellStyle name="Обычный 6 2 3 2 5 3" xfId="670"/>
    <cellStyle name="Обычный 6 2 3 2 6" xfId="671"/>
    <cellStyle name="Обычный 6 2 3 2 6 2" xfId="672"/>
    <cellStyle name="Обычный 6 2 3 2 7" xfId="673"/>
    <cellStyle name="Обычный 6 2 3 3" xfId="674"/>
    <cellStyle name="Обычный 6 2 3 3 2" xfId="675"/>
    <cellStyle name="Обычный 6 2 3 3 2 2" xfId="676"/>
    <cellStyle name="Обычный 6 2 3 3 2 2 2" xfId="677"/>
    <cellStyle name="Обычный 6 2 3 3 2 2 2 2" xfId="678"/>
    <cellStyle name="Обычный 6 2 3 3 2 2 3" xfId="679"/>
    <cellStyle name="Обычный 6 2 3 3 2 3" xfId="680"/>
    <cellStyle name="Обычный 6 2 3 3 2 3 2" xfId="681"/>
    <cellStyle name="Обычный 6 2 3 3 2 3 2 2" xfId="682"/>
    <cellStyle name="Обычный 6 2 3 3 2 3 3" xfId="683"/>
    <cellStyle name="Обычный 6 2 3 3 2 4" xfId="684"/>
    <cellStyle name="Обычный 6 2 3 3 2 4 2" xfId="685"/>
    <cellStyle name="Обычный 6 2 3 3 2 5" xfId="686"/>
    <cellStyle name="Обычный 6 2 3 3 3" xfId="687"/>
    <cellStyle name="Обычный 6 2 3 3 3 2" xfId="688"/>
    <cellStyle name="Обычный 6 2 3 3 3 2 2" xfId="689"/>
    <cellStyle name="Обычный 6 2 3 3 3 3" xfId="690"/>
    <cellStyle name="Обычный 6 2 3 3 4" xfId="691"/>
    <cellStyle name="Обычный 6 2 3 3 4 2" xfId="692"/>
    <cellStyle name="Обычный 6 2 3 3 4 2 2" xfId="693"/>
    <cellStyle name="Обычный 6 2 3 3 4 3" xfId="694"/>
    <cellStyle name="Обычный 6 2 3 3 5" xfId="695"/>
    <cellStyle name="Обычный 6 2 3 3 5 2" xfId="696"/>
    <cellStyle name="Обычный 6 2 3 3 6" xfId="697"/>
    <cellStyle name="Обычный 6 2 3 4" xfId="698"/>
    <cellStyle name="Обычный 6 2 3 4 2" xfId="699"/>
    <cellStyle name="Обычный 6 2 3 4 2 2" xfId="700"/>
    <cellStyle name="Обычный 6 2 3 4 2 2 2" xfId="701"/>
    <cellStyle name="Обычный 6 2 3 4 2 2 2 2" xfId="702"/>
    <cellStyle name="Обычный 6 2 3 4 2 2 3" xfId="703"/>
    <cellStyle name="Обычный 6 2 3 4 2 3" xfId="704"/>
    <cellStyle name="Обычный 6 2 3 4 2 3 2" xfId="705"/>
    <cellStyle name="Обычный 6 2 3 4 2 3 2 2" xfId="706"/>
    <cellStyle name="Обычный 6 2 3 4 2 3 3" xfId="707"/>
    <cellStyle name="Обычный 6 2 3 4 2 4" xfId="708"/>
    <cellStyle name="Обычный 6 2 3 4 2 4 2" xfId="709"/>
    <cellStyle name="Обычный 6 2 3 4 2 5" xfId="710"/>
    <cellStyle name="Обычный 6 2 3 4 3" xfId="711"/>
    <cellStyle name="Обычный 6 2 3 4 3 2" xfId="712"/>
    <cellStyle name="Обычный 6 2 3 4 3 2 2" xfId="713"/>
    <cellStyle name="Обычный 6 2 3 4 3 3" xfId="714"/>
    <cellStyle name="Обычный 6 2 3 4 4" xfId="715"/>
    <cellStyle name="Обычный 6 2 3 4 4 2" xfId="716"/>
    <cellStyle name="Обычный 6 2 3 4 4 2 2" xfId="717"/>
    <cellStyle name="Обычный 6 2 3 4 4 3" xfId="718"/>
    <cellStyle name="Обычный 6 2 3 4 5" xfId="719"/>
    <cellStyle name="Обычный 6 2 3 4 5 2" xfId="720"/>
    <cellStyle name="Обычный 6 2 3 4 6" xfId="721"/>
    <cellStyle name="Обычный 6 2 3 5" xfId="722"/>
    <cellStyle name="Обычный 6 2 3 5 2" xfId="723"/>
    <cellStyle name="Обычный 6 2 3 5 2 2" xfId="724"/>
    <cellStyle name="Обычный 6 2 3 5 2 2 2" xfId="725"/>
    <cellStyle name="Обычный 6 2 3 5 2 3" xfId="726"/>
    <cellStyle name="Обычный 6 2 3 5 3" xfId="727"/>
    <cellStyle name="Обычный 6 2 3 5 3 2" xfId="728"/>
    <cellStyle name="Обычный 6 2 3 5 3 2 2" xfId="729"/>
    <cellStyle name="Обычный 6 2 3 5 3 3" xfId="730"/>
    <cellStyle name="Обычный 6 2 3 5 4" xfId="731"/>
    <cellStyle name="Обычный 6 2 3 5 4 2" xfId="732"/>
    <cellStyle name="Обычный 6 2 3 5 5" xfId="733"/>
    <cellStyle name="Обычный 6 2 3 6" xfId="734"/>
    <cellStyle name="Обычный 6 2 3 6 2" xfId="735"/>
    <cellStyle name="Обычный 6 2 3 6 2 2" xfId="736"/>
    <cellStyle name="Обычный 6 2 3 6 3" xfId="737"/>
    <cellStyle name="Обычный 6 2 3 7" xfId="738"/>
    <cellStyle name="Обычный 6 2 3 7 2" xfId="739"/>
    <cellStyle name="Обычный 6 2 3 7 2 2" xfId="740"/>
    <cellStyle name="Обычный 6 2 3 7 3" xfId="741"/>
    <cellStyle name="Обычный 6 2 3 8" xfId="742"/>
    <cellStyle name="Обычный 6 2 3 8 2" xfId="743"/>
    <cellStyle name="Обычный 6 2 3 8 2 2" xfId="744"/>
    <cellStyle name="Обычный 6 2 3 8 3" xfId="745"/>
    <cellStyle name="Обычный 6 2 3 9" xfId="746"/>
    <cellStyle name="Обычный 6 2 3 9 2" xfId="747"/>
    <cellStyle name="Обычный 6 2 4" xfId="748"/>
    <cellStyle name="Обычный 6 2 4 2" xfId="749"/>
    <cellStyle name="Обычный 6 2 4 2 2" xfId="750"/>
    <cellStyle name="Обычный 6 2 4 2 2 2" xfId="751"/>
    <cellStyle name="Обычный 6 2 4 2 2 2 2" xfId="752"/>
    <cellStyle name="Обычный 6 2 4 2 2 3" xfId="753"/>
    <cellStyle name="Обычный 6 2 4 2 3" xfId="754"/>
    <cellStyle name="Обычный 6 2 4 2 3 2" xfId="755"/>
    <cellStyle name="Обычный 6 2 4 2 3 2 2" xfId="756"/>
    <cellStyle name="Обычный 6 2 4 2 3 3" xfId="757"/>
    <cellStyle name="Обычный 6 2 4 2 4" xfId="758"/>
    <cellStyle name="Обычный 6 2 4 2 4 2" xfId="759"/>
    <cellStyle name="Обычный 6 2 4 2 5" xfId="760"/>
    <cellStyle name="Обычный 6 2 4 3" xfId="761"/>
    <cellStyle name="Обычный 6 2 4 3 2" xfId="762"/>
    <cellStyle name="Обычный 6 2 4 3 2 2" xfId="763"/>
    <cellStyle name="Обычный 6 2 4 3 3" xfId="764"/>
    <cellStyle name="Обычный 6 2 4 4" xfId="765"/>
    <cellStyle name="Обычный 6 2 4 4 2" xfId="766"/>
    <cellStyle name="Обычный 6 2 4 4 2 2" xfId="767"/>
    <cellStyle name="Обычный 6 2 4 4 3" xfId="768"/>
    <cellStyle name="Обычный 6 2 4 5" xfId="769"/>
    <cellStyle name="Обычный 6 2 4 5 2" xfId="770"/>
    <cellStyle name="Обычный 6 2 4 6" xfId="771"/>
    <cellStyle name="Обычный 6 2 5" xfId="772"/>
    <cellStyle name="Обычный 6 2 5 2" xfId="773"/>
    <cellStyle name="Обычный 6 2 5 2 2" xfId="774"/>
    <cellStyle name="Обычный 6 2 5 2 2 2" xfId="775"/>
    <cellStyle name="Обычный 6 2 5 2 2 2 2" xfId="776"/>
    <cellStyle name="Обычный 6 2 5 2 2 3" xfId="777"/>
    <cellStyle name="Обычный 6 2 5 2 3" xfId="778"/>
    <cellStyle name="Обычный 6 2 5 2 3 2" xfId="779"/>
    <cellStyle name="Обычный 6 2 5 2 3 2 2" xfId="780"/>
    <cellStyle name="Обычный 6 2 5 2 3 3" xfId="781"/>
    <cellStyle name="Обычный 6 2 5 2 4" xfId="782"/>
    <cellStyle name="Обычный 6 2 5 2 4 2" xfId="783"/>
    <cellStyle name="Обычный 6 2 5 2 5" xfId="784"/>
    <cellStyle name="Обычный 6 2 5 3" xfId="785"/>
    <cellStyle name="Обычный 6 2 5 3 2" xfId="786"/>
    <cellStyle name="Обычный 6 2 5 3 2 2" xfId="787"/>
    <cellStyle name="Обычный 6 2 5 3 3" xfId="788"/>
    <cellStyle name="Обычный 6 2 5 4" xfId="789"/>
    <cellStyle name="Обычный 6 2 5 4 2" xfId="790"/>
    <cellStyle name="Обычный 6 2 5 4 2 2" xfId="791"/>
    <cellStyle name="Обычный 6 2 5 4 3" xfId="792"/>
    <cellStyle name="Обычный 6 2 5 5" xfId="793"/>
    <cellStyle name="Обычный 6 2 5 5 2" xfId="794"/>
    <cellStyle name="Обычный 6 2 5 6" xfId="795"/>
    <cellStyle name="Обычный 6 2 6" xfId="796"/>
    <cellStyle name="Обычный 6 2 6 2" xfId="797"/>
    <cellStyle name="Обычный 6 2 6 2 2" xfId="798"/>
    <cellStyle name="Обычный 6 2 6 2 2 2" xfId="799"/>
    <cellStyle name="Обычный 6 2 6 2 3" xfId="800"/>
    <cellStyle name="Обычный 6 2 6 3" xfId="801"/>
    <cellStyle name="Обычный 6 2 6 3 2" xfId="802"/>
    <cellStyle name="Обычный 6 2 6 3 2 2" xfId="803"/>
    <cellStyle name="Обычный 6 2 6 3 3" xfId="804"/>
    <cellStyle name="Обычный 6 2 6 4" xfId="805"/>
    <cellStyle name="Обычный 6 2 6 4 2" xfId="806"/>
    <cellStyle name="Обычный 6 2 6 5" xfId="807"/>
    <cellStyle name="Обычный 6 2 7" xfId="808"/>
    <cellStyle name="Обычный 6 2 7 2" xfId="809"/>
    <cellStyle name="Обычный 6 2 7 2 2" xfId="810"/>
    <cellStyle name="Обычный 6 2 7 3" xfId="811"/>
    <cellStyle name="Обычный 6 2 8" xfId="812"/>
    <cellStyle name="Обычный 6 2 8 2" xfId="813"/>
    <cellStyle name="Обычный 6 2 8 2 2" xfId="814"/>
    <cellStyle name="Обычный 6 2 8 3" xfId="815"/>
    <cellStyle name="Обычный 6 2 9" xfId="816"/>
    <cellStyle name="Обычный 6 2 9 2" xfId="817"/>
    <cellStyle name="Обычный 6 2 9 2 2" xfId="818"/>
    <cellStyle name="Обычный 6 2 9 3" xfId="819"/>
    <cellStyle name="Обычный 6 3" xfId="820"/>
    <cellStyle name="Обычный 6 3 2" xfId="821"/>
    <cellStyle name="Обычный 6 3 2 2" xfId="822"/>
    <cellStyle name="Обычный 6 3 2 2 2" xfId="823"/>
    <cellStyle name="Обычный 6 3 2 2 2 2" xfId="824"/>
    <cellStyle name="Обычный 6 3 2 2 3" xfId="825"/>
    <cellStyle name="Обычный 6 3 2 2 4" xfId="826"/>
    <cellStyle name="Обычный 6 3 2 2 4 2" xfId="827"/>
    <cellStyle name="Обычный 6 3 2 2 5" xfId="828"/>
    <cellStyle name="Обычный 6 3 2 3" xfId="829"/>
    <cellStyle name="Обычный 6 3 2 3 2" xfId="830"/>
    <cellStyle name="Обычный 6 3 2 3 3" xfId="831"/>
    <cellStyle name="Обычный 6 3 2 3 3 2" xfId="832"/>
    <cellStyle name="Обычный 6 3 2 3 4" xfId="833"/>
    <cellStyle name="Обычный 6 3 2 4" xfId="834"/>
    <cellStyle name="Обычный 6 3 2 5" xfId="835"/>
    <cellStyle name="Обычный 6 3 2 5 2" xfId="836"/>
    <cellStyle name="Обычный 6 3 2 6" xfId="837"/>
    <cellStyle name="Обычный 6 3 3" xfId="838"/>
    <cellStyle name="Обычный 6 3 3 2" xfId="839"/>
    <cellStyle name="Обычный 6 3 3 2 2" xfId="840"/>
    <cellStyle name="Обычный 6 3 3 3" xfId="841"/>
    <cellStyle name="Обычный 6 3 3 4" xfId="842"/>
    <cellStyle name="Обычный 6 3 3 4 2" xfId="843"/>
    <cellStyle name="Обычный 6 3 3 5" xfId="844"/>
    <cellStyle name="Обычный 6 3 4" xfId="845"/>
    <cellStyle name="Обычный 6 3 4 2" xfId="846"/>
    <cellStyle name="Обычный 6 3 4 3" xfId="847"/>
    <cellStyle name="Обычный 6 3 4 3 2" xfId="848"/>
    <cellStyle name="Обычный 6 3 4 4" xfId="849"/>
    <cellStyle name="Обычный 6 3 5" xfId="850"/>
    <cellStyle name="Обычный 6 3 6" xfId="851"/>
    <cellStyle name="Обычный 6 3 6 2" xfId="852"/>
    <cellStyle name="Обычный 6 3 7" xfId="853"/>
    <cellStyle name="Обычный 6 4" xfId="854"/>
    <cellStyle name="Обычный 6 4 2" xfId="855"/>
    <cellStyle name="Обычный 6 4 2 2" xfId="856"/>
    <cellStyle name="Обычный 6 4 2 2 2" xfId="857"/>
    <cellStyle name="Обычный 6 4 2 2 3" xfId="858"/>
    <cellStyle name="Обычный 6 4 2 2 3 2" xfId="859"/>
    <cellStyle name="Обычный 6 4 2 2 4" xfId="860"/>
    <cellStyle name="Обычный 6 4 2 3" xfId="861"/>
    <cellStyle name="Обычный 6 4 2 3 2" xfId="862"/>
    <cellStyle name="Обычный 6 4 2 3 2 2" xfId="863"/>
    <cellStyle name="Обычный 6 4 2 3 3" xfId="864"/>
    <cellStyle name="Обычный 6 4 2 4" xfId="865"/>
    <cellStyle name="Обычный 6 4 2 4 2" xfId="866"/>
    <cellStyle name="Обычный 6 4 2 5" xfId="867"/>
    <cellStyle name="Обычный 6 4 3" xfId="868"/>
    <cellStyle name="Обычный 6 4 3 2" xfId="869"/>
    <cellStyle name="Обычный 6 4 3 3" xfId="870"/>
    <cellStyle name="Обычный 6 4 3 3 2" xfId="871"/>
    <cellStyle name="Обычный 6 4 3 4" xfId="872"/>
    <cellStyle name="Обычный 6 4 4" xfId="873"/>
    <cellStyle name="Обычный 6 4 4 2" xfId="874"/>
    <cellStyle name="Обычный 6 4 4 2 2" xfId="875"/>
    <cellStyle name="Обычный 6 4 4 3" xfId="876"/>
    <cellStyle name="Обычный 6 4 5" xfId="877"/>
    <cellStyle name="Обычный 6 4 5 2" xfId="878"/>
    <cellStyle name="Обычный 6 4 6" xfId="879"/>
    <cellStyle name="Обычный 6 5" xfId="880"/>
    <cellStyle name="Обычный 6 5 2" xfId="881"/>
    <cellStyle name="Обычный 6 5 2 2" xfId="882"/>
    <cellStyle name="Обычный 6 5 2 2 2" xfId="883"/>
    <cellStyle name="Обычный 6 5 2 3" xfId="884"/>
    <cellStyle name="Обычный 6 5 2 4" xfId="885"/>
    <cellStyle name="Обычный 6 5 2 4 2" xfId="886"/>
    <cellStyle name="Обычный 6 5 2 5" xfId="887"/>
    <cellStyle name="Обычный 6 5 3" xfId="888"/>
    <cellStyle name="Обычный 6 5 3 2" xfId="889"/>
    <cellStyle name="Обычный 6 5 3 2 2" xfId="890"/>
    <cellStyle name="Обычный 6 5 3 3" xfId="891"/>
    <cellStyle name="Обычный 6 5 4" xfId="892"/>
    <cellStyle name="Обычный 6 5 4 2" xfId="893"/>
    <cellStyle name="Обычный 6 5 4 2 2" xfId="894"/>
    <cellStyle name="Обычный 6 5 4 3" xfId="895"/>
    <cellStyle name="Обычный 6 5 5" xfId="896"/>
    <cellStyle name="Обычный 6 5 5 2" xfId="897"/>
    <cellStyle name="Обычный 6 5 6" xfId="898"/>
    <cellStyle name="Обычный 6 6" xfId="899"/>
    <cellStyle name="Обычный 6 6 2" xfId="900"/>
    <cellStyle name="Обычный 6 6 2 2" xfId="901"/>
    <cellStyle name="Обычный 6 6 2 2 2" xfId="902"/>
    <cellStyle name="Обычный 6 6 2 2 2 2" xfId="903"/>
    <cellStyle name="Обычный 6 6 2 2 3" xfId="904"/>
    <cellStyle name="Обычный 6 6 2 3" xfId="905"/>
    <cellStyle name="Обычный 6 6 2 3 2" xfId="906"/>
    <cellStyle name="Обычный 6 6 2 4" xfId="907"/>
    <cellStyle name="Обычный 6 6 3" xfId="908"/>
    <cellStyle name="Обычный 6 6 3 2" xfId="909"/>
    <cellStyle name="Обычный 6 6 3 2 2" xfId="910"/>
    <cellStyle name="Обычный 6 6 3 3" xfId="911"/>
    <cellStyle name="Обычный 6 6 4" xfId="912"/>
    <cellStyle name="Обычный 6 6 4 2" xfId="913"/>
    <cellStyle name="Обычный 6 6 4 2 2" xfId="914"/>
    <cellStyle name="Обычный 6 6 4 3" xfId="915"/>
    <cellStyle name="Обычный 6 6 5" xfId="916"/>
    <cellStyle name="Обычный 6 6 5 2" xfId="917"/>
    <cellStyle name="Обычный 6 6 5 2 2" xfId="918"/>
    <cellStyle name="Обычный 6 6 5 3" xfId="919"/>
    <cellStyle name="Обычный 6 6 6" xfId="920"/>
    <cellStyle name="Обычный 6 6 6 2" xfId="921"/>
    <cellStyle name="Обычный 6 6 7" xfId="922"/>
    <cellStyle name="Обычный 6 7" xfId="923"/>
    <cellStyle name="Обычный 6 7 2" xfId="924"/>
    <cellStyle name="Обычный 6 7 2 2" xfId="925"/>
    <cellStyle name="Обычный 6 7 2 2 2" xfId="926"/>
    <cellStyle name="Обычный 6 7 2 3" xfId="927"/>
    <cellStyle name="Обычный 6 7 3" xfId="928"/>
    <cellStyle name="Обычный 6 7 3 2" xfId="929"/>
    <cellStyle name="Обычный 6 7 4" xfId="930"/>
    <cellStyle name="Обычный 6 8" xfId="931"/>
    <cellStyle name="Обычный 6 8 2" xfId="932"/>
    <cellStyle name="Обычный 6 8 2 2" xfId="933"/>
    <cellStyle name="Обычный 6 8 2 2 2" xfId="934"/>
    <cellStyle name="Обычный 6 8 2 3" xfId="935"/>
    <cellStyle name="Обычный 6 8 3" xfId="936"/>
    <cellStyle name="Обычный 6 8 3 2" xfId="937"/>
    <cellStyle name="Обычный 6 8 4" xfId="938"/>
    <cellStyle name="Обычный 6 9" xfId="939"/>
    <cellStyle name="Обычный 6 9 2" xfId="940"/>
    <cellStyle name="Обычный 6 9 2 2" xfId="941"/>
    <cellStyle name="Обычный 6 9 2 2 2" xfId="942"/>
    <cellStyle name="Обычный 6 9 2 3" xfId="943"/>
    <cellStyle name="Обычный 6 9 3" xfId="944"/>
    <cellStyle name="Обычный 6 9 3 2" xfId="945"/>
    <cellStyle name="Обычный 6 9 3 2 2" xfId="946"/>
    <cellStyle name="Обычный 6 9 3 3" xfId="947"/>
    <cellStyle name="Обычный 6 9 4" xfId="948"/>
    <cellStyle name="Обычный 6 9 4 2" xfId="949"/>
    <cellStyle name="Обычный 6 9 4 2 2" xfId="950"/>
    <cellStyle name="Обычный 6 9 4 3" xfId="951"/>
    <cellStyle name="Обычный 6 9 5" xfId="952"/>
    <cellStyle name="Обычный 6 9 5 2" xfId="953"/>
    <cellStyle name="Обычный 6 9 6" xfId="954"/>
    <cellStyle name="Обычный 7" xfId="2"/>
    <cellStyle name="Обычный 7 2" xfId="955"/>
    <cellStyle name="Обычный 7 2 2" xfId="956"/>
    <cellStyle name="Обычный 7 2 2 2" xfId="957"/>
    <cellStyle name="Обычный 7 2 2 2 2" xfId="958"/>
    <cellStyle name="Обычный 7 2 2 2 2 2" xfId="959"/>
    <cellStyle name="Обычный 7 2 2 2 2 3" xfId="960"/>
    <cellStyle name="Обычный 7 2 2 2 2 3 2" xfId="961"/>
    <cellStyle name="Обычный 7 2 2 2 2 4" xfId="962"/>
    <cellStyle name="Обычный 7 2 2 2 3" xfId="963"/>
    <cellStyle name="Обычный 7 2 2 2 3 2" xfId="964"/>
    <cellStyle name="Обычный 7 2 2 2 3 2 2" xfId="965"/>
    <cellStyle name="Обычный 7 2 2 2 3 3" xfId="966"/>
    <cellStyle name="Обычный 7 2 2 2 4" xfId="967"/>
    <cellStyle name="Обычный 7 2 2 2 4 2" xfId="968"/>
    <cellStyle name="Обычный 7 2 2 2 5" xfId="969"/>
    <cellStyle name="Обычный 7 2 2 3" xfId="970"/>
    <cellStyle name="Обычный 7 2 2 3 2" xfId="971"/>
    <cellStyle name="Обычный 7 2 2 3 3" xfId="972"/>
    <cellStyle name="Обычный 7 2 2 3 3 2" xfId="973"/>
    <cellStyle name="Обычный 7 2 2 3 4" xfId="974"/>
    <cellStyle name="Обычный 7 2 2 4" xfId="975"/>
    <cellStyle name="Обычный 7 2 2 4 2" xfId="976"/>
    <cellStyle name="Обычный 7 2 2 4 2 2" xfId="977"/>
    <cellStyle name="Обычный 7 2 2 4 3" xfId="978"/>
    <cellStyle name="Обычный 7 2 2 5" xfId="979"/>
    <cellStyle name="Обычный 7 2 2 5 2" xfId="980"/>
    <cellStyle name="Обычный 7 2 2 6" xfId="981"/>
    <cellStyle name="Обычный 7 2 3" xfId="982"/>
    <cellStyle name="Обычный 7 2 3 2" xfId="983"/>
    <cellStyle name="Обычный 7 2 3 2 2" xfId="984"/>
    <cellStyle name="Обычный 7 2 3 2 2 2" xfId="985"/>
    <cellStyle name="Обычный 7 2 3 2 2 2 2" xfId="986"/>
    <cellStyle name="Обычный 7 2 3 2 2 3" xfId="987"/>
    <cellStyle name="Обычный 7 2 3 2 3" xfId="988"/>
    <cellStyle name="Обычный 7 2 3 2 3 2" xfId="989"/>
    <cellStyle name="Обычный 7 2 3 2 3 2 2" xfId="990"/>
    <cellStyle name="Обычный 7 2 3 2 3 3" xfId="991"/>
    <cellStyle name="Обычный 7 2 3 2 4" xfId="992"/>
    <cellStyle name="Обычный 7 2 3 2 4 2" xfId="993"/>
    <cellStyle name="Обычный 7 2 3 2 5" xfId="994"/>
    <cellStyle name="Обычный 7 2 3 3" xfId="995"/>
    <cellStyle name="Обычный 7 2 3 3 2" xfId="996"/>
    <cellStyle name="Обычный 7 2 3 3 2 2" xfId="997"/>
    <cellStyle name="Обычный 7 2 3 3 3" xfId="998"/>
    <cellStyle name="Обычный 7 2 3 4" xfId="999"/>
    <cellStyle name="Обычный 7 2 3 4 2" xfId="1000"/>
    <cellStyle name="Обычный 7 2 3 4 2 2" xfId="1001"/>
    <cellStyle name="Обычный 7 2 3 4 3" xfId="1002"/>
    <cellStyle name="Обычный 7 2 3 5" xfId="1003"/>
    <cellStyle name="Обычный 7 2 3 5 2" xfId="1004"/>
    <cellStyle name="Обычный 7 2 3 6" xfId="1005"/>
    <cellStyle name="Обычный 7 2 4" xfId="1006"/>
    <cellStyle name="Обычный 7 2 4 2" xfId="1007"/>
    <cellStyle name="Обычный 7 2 4 2 2" xfId="1008"/>
    <cellStyle name="Обычный 7 2 4 2 2 2" xfId="1009"/>
    <cellStyle name="Обычный 7 2 4 2 3" xfId="1010"/>
    <cellStyle name="Обычный 7 2 4 3" xfId="1011"/>
    <cellStyle name="Обычный 7 2 4 3 2" xfId="1012"/>
    <cellStyle name="Обычный 7 2 4 3 2 2" xfId="1013"/>
    <cellStyle name="Обычный 7 2 4 3 3" xfId="1014"/>
    <cellStyle name="Обычный 7 2 4 4" xfId="1015"/>
    <cellStyle name="Обычный 7 2 4 4 2" xfId="1016"/>
    <cellStyle name="Обычный 7 2 4 5" xfId="1017"/>
    <cellStyle name="Обычный 7 2 5" xfId="1018"/>
    <cellStyle name="Обычный 7 2 5 2" xfId="1019"/>
    <cellStyle name="Обычный 7 2 5 2 2" xfId="1020"/>
    <cellStyle name="Обычный 7 2 5 3" xfId="1021"/>
    <cellStyle name="Обычный 7 2 6" xfId="1022"/>
    <cellStyle name="Обычный 7 2 6 2" xfId="1023"/>
    <cellStyle name="Обычный 7 2 6 2 2" xfId="1024"/>
    <cellStyle name="Обычный 7 2 6 3" xfId="1025"/>
    <cellStyle name="Обычный 7 2 7" xfId="1026"/>
    <cellStyle name="Обычный 7 2 7 2" xfId="1027"/>
    <cellStyle name="Обычный 7 2 7 2 2" xfId="1028"/>
    <cellStyle name="Обычный 7 2 7 3" xfId="1029"/>
    <cellStyle name="Обычный 7 2 8" xfId="1030"/>
    <cellStyle name="Обычный 7 2 8 2" xfId="1031"/>
    <cellStyle name="Обычный 7 2 9" xfId="1032"/>
    <cellStyle name="Обычный 7 3" xfId="1033"/>
    <cellStyle name="Обычный 7 3 2" xfId="1034"/>
    <cellStyle name="Обычный 7 3 2 2" xfId="1035"/>
    <cellStyle name="Обычный 7 3 2 2 2" xfId="1036"/>
    <cellStyle name="Обычный 7 3 2 3" xfId="1037"/>
    <cellStyle name="Обычный 7 3 3" xfId="1038"/>
    <cellStyle name="Обычный 7 3 3 2" xfId="1039"/>
    <cellStyle name="Обычный 7 3 4" xfId="1040"/>
    <cellStyle name="Обычный 7 4" xfId="1041"/>
    <cellStyle name="Обычный 7 4 2" xfId="1042"/>
    <cellStyle name="Обычный 7 4 2 2" xfId="1043"/>
    <cellStyle name="Обычный 7 4 3" xfId="1044"/>
    <cellStyle name="Обычный 7 5" xfId="1045"/>
    <cellStyle name="Обычный 7 5 2" xfId="1046"/>
    <cellStyle name="Обычный 7 6" xfId="1047"/>
    <cellStyle name="Обычный 8" xfId="1048"/>
    <cellStyle name="Обычный 8 2" xfId="1049"/>
    <cellStyle name="Обычный 8 2 2" xfId="1050"/>
    <cellStyle name="Обычный 8 2 2 2" xfId="1051"/>
    <cellStyle name="Обычный 8 2 2 2 2" xfId="1052"/>
    <cellStyle name="Обычный 8 2 2 2 2 2" xfId="1053"/>
    <cellStyle name="Обычный 8 2 2 2 3" xfId="1054"/>
    <cellStyle name="Обычный 8 2 2 3" xfId="1055"/>
    <cellStyle name="Обычный 8 2 2 3 2" xfId="1056"/>
    <cellStyle name="Обычный 8 2 2 4" xfId="1057"/>
    <cellStyle name="Обычный 8 2 3" xfId="1058"/>
    <cellStyle name="Обычный 8 2 3 2" xfId="1059"/>
    <cellStyle name="Обычный 8 2 3 2 2" xfId="1060"/>
    <cellStyle name="Обычный 8 2 3 3" xfId="1061"/>
    <cellStyle name="Обычный 8 2 4" xfId="1062"/>
    <cellStyle name="Обычный 8 2 4 2" xfId="1063"/>
    <cellStyle name="Обычный 8 2 5" xfId="1064"/>
    <cellStyle name="Обычный 8 3" xfId="1065"/>
    <cellStyle name="Обычный 8 3 2" xfId="1066"/>
    <cellStyle name="Обычный 8 3 2 2" xfId="1067"/>
    <cellStyle name="Обычный 8 3 2 2 2" xfId="1068"/>
    <cellStyle name="Обычный 8 3 2 3" xfId="1069"/>
    <cellStyle name="Обычный 8 3 3" xfId="1070"/>
    <cellStyle name="Обычный 8 3 3 2" xfId="1071"/>
    <cellStyle name="Обычный 8 3 4" xfId="1072"/>
    <cellStyle name="Обычный 8 4" xfId="1073"/>
    <cellStyle name="Обычный 8 4 2" xfId="1074"/>
    <cellStyle name="Обычный 8 4 2 2" xfId="1075"/>
    <cellStyle name="Обычный 8 4 3" xfId="1076"/>
    <cellStyle name="Обычный 8 5" xfId="1077"/>
    <cellStyle name="Обычный 8 5 2" xfId="1078"/>
    <cellStyle name="Обычный 8 6" xfId="1079"/>
    <cellStyle name="Обычный 9" xfId="1080"/>
    <cellStyle name="Обычный 9 2" xfId="1081"/>
    <cellStyle name="Обычный 9 2 2" xfId="1082"/>
    <cellStyle name="Обычный 9 2 2 2" xfId="1083"/>
    <cellStyle name="Обычный 9 2 2 2 2" xfId="1084"/>
    <cellStyle name="Обычный 9 2 2 2 2 2" xfId="1085"/>
    <cellStyle name="Обычный 9 2 2 2 3" xfId="1086"/>
    <cellStyle name="Обычный 9 2 2 3" xfId="1087"/>
    <cellStyle name="Обычный 9 2 2 3 2" xfId="1088"/>
    <cellStyle name="Обычный 9 2 2 3 2 2" xfId="1089"/>
    <cellStyle name="Обычный 9 2 2 3 3" xfId="1090"/>
    <cellStyle name="Обычный 9 2 2 4" xfId="1091"/>
    <cellStyle name="Обычный 9 2 2 4 2" xfId="1092"/>
    <cellStyle name="Обычный 9 2 2 4 2 2" xfId="1093"/>
    <cellStyle name="Обычный 9 2 2 4 3" xfId="1094"/>
    <cellStyle name="Обычный 9 2 2 5" xfId="1095"/>
    <cellStyle name="Обычный 9 2 2 5 2" xfId="1096"/>
    <cellStyle name="Обычный 9 2 2 6" xfId="1097"/>
    <cellStyle name="Обычный 9 2 3" xfId="1098"/>
    <cellStyle name="Обычный 9 2 3 2" xfId="1099"/>
    <cellStyle name="Обычный 9 2 3 2 2" xfId="1100"/>
    <cellStyle name="Обычный 9 2 3 3" xfId="1101"/>
    <cellStyle name="Обычный 9 2 4" xfId="1102"/>
    <cellStyle name="Обычный 9 2 4 2" xfId="1103"/>
    <cellStyle name="Обычный 9 2 4 2 2" xfId="1104"/>
    <cellStyle name="Обычный 9 2 4 3" xfId="1105"/>
    <cellStyle name="Обычный 9 2 5" xfId="1106"/>
    <cellStyle name="Обычный 9 2 5 2" xfId="1107"/>
    <cellStyle name="Обычный 9 2 6" xfId="1108"/>
    <cellStyle name="Обычный 9 3" xfId="1109"/>
    <cellStyle name="Обычный 9 3 2" xfId="1110"/>
    <cellStyle name="Обычный 9 3 2 2" xfId="1111"/>
    <cellStyle name="Обычный 9 3 2 2 2" xfId="1112"/>
    <cellStyle name="Обычный 9 3 2 3" xfId="1113"/>
    <cellStyle name="Обычный 9 3 3" xfId="1114"/>
    <cellStyle name="Обычный 9 3 3 2" xfId="1115"/>
    <cellStyle name="Обычный 9 3 3 2 2" xfId="1116"/>
    <cellStyle name="Обычный 9 3 3 3" xfId="1117"/>
    <cellStyle name="Обычный 9 3 4" xfId="1118"/>
    <cellStyle name="Обычный 9 3 4 2" xfId="1119"/>
    <cellStyle name="Обычный 9 3 4 2 2" xfId="1120"/>
    <cellStyle name="Обычный 9 3 4 3" xfId="1121"/>
    <cellStyle name="Обычный 9 3 5" xfId="1122"/>
    <cellStyle name="Обычный 9 3 5 2" xfId="1123"/>
    <cellStyle name="Обычный 9 3 6" xfId="1124"/>
    <cellStyle name="Обычный 9 4" xfId="1125"/>
    <cellStyle name="Обычный 9 4 2" xfId="1126"/>
    <cellStyle name="Обычный 9 4 2 2" xfId="1127"/>
    <cellStyle name="Обычный 9 4 3" xfId="1128"/>
    <cellStyle name="Обычный 9 5" xfId="1129"/>
    <cellStyle name="Обычный 9 5 2" xfId="1130"/>
    <cellStyle name="Обычный 9 5 2 2" xfId="1131"/>
    <cellStyle name="Обычный 9 5 3" xfId="1132"/>
    <cellStyle name="Обычный 9 6" xfId="1133"/>
    <cellStyle name="Обычный 9 6 2" xfId="1134"/>
    <cellStyle name="Обычный 9 7" xfId="1135"/>
    <cellStyle name="Плохой 2" xfId="1136"/>
    <cellStyle name="Пояснение 2" xfId="1137"/>
    <cellStyle name="Примечание 2" xfId="1138"/>
    <cellStyle name="Процентный 10" xfId="1139"/>
    <cellStyle name="Процентный 12" xfId="1140"/>
    <cellStyle name="Процентный 12 2" xfId="1141"/>
    <cellStyle name="Процентный 13" xfId="1142"/>
    <cellStyle name="Процентный 13 2" xfId="1143"/>
    <cellStyle name="Процентный 2" xfId="1144"/>
    <cellStyle name="Процентный 2 2" xfId="1145"/>
    <cellStyle name="Процентный 2 3" xfId="1146"/>
    <cellStyle name="Процентный 3" xfId="1147"/>
    <cellStyle name="Процентный 4" xfId="1148"/>
    <cellStyle name="Процентный 5" xfId="1149"/>
    <cellStyle name="Процентный 6" xfId="1150"/>
    <cellStyle name="Процентный 7" xfId="1151"/>
    <cellStyle name="Процентный 8" xfId="1152"/>
    <cellStyle name="Процентный 9" xfId="1153"/>
    <cellStyle name="Связанная ячейка 2" xfId="1154"/>
    <cellStyle name="Стиль 1" xfId="1155"/>
    <cellStyle name="Текст предупреждения 2" xfId="1156"/>
    <cellStyle name="Тысячи [0]_Лист1 (2)" xfId="1157"/>
    <cellStyle name="Тысячи_Лист1 (2)" xfId="1158"/>
    <cellStyle name="Финансовый 10" xfId="1159"/>
    <cellStyle name="Финансовый 11" xfId="1160"/>
    <cellStyle name="Финансовый 12" xfId="1161"/>
    <cellStyle name="Финансовый 13" xfId="1162"/>
    <cellStyle name="Финансовый 14" xfId="1163"/>
    <cellStyle name="Финансовый 15" xfId="1164"/>
    <cellStyle name="Финансовый 16" xfId="1325"/>
    <cellStyle name="Финансовый 2" xfId="1165"/>
    <cellStyle name="Финансовый 2 2" xfId="1166"/>
    <cellStyle name="Финансовый 2 2 2" xfId="1167"/>
    <cellStyle name="Финансовый 2 2 2 2" xfId="1168"/>
    <cellStyle name="Финансовый 2 2 2 2 2" xfId="1169"/>
    <cellStyle name="Финансовый 2 2 2 2 3" xfId="1170"/>
    <cellStyle name="Финансовый 2 2 2 2 3 2" xfId="1171"/>
    <cellStyle name="Финансовый 2 2 2 2 4" xfId="1172"/>
    <cellStyle name="Финансовый 2 2 2 3" xfId="1173"/>
    <cellStyle name="Финансовый 2 2 2 3 2" xfId="1174"/>
    <cellStyle name="Финансовый 2 2 2 3 2 2" xfId="1175"/>
    <cellStyle name="Финансовый 2 2 2 3 3" xfId="1176"/>
    <cellStyle name="Финансовый 2 2 2 4" xfId="1177"/>
    <cellStyle name="Финансовый 2 2 2 4 2" xfId="1178"/>
    <cellStyle name="Финансовый 2 2 2 5" xfId="1179"/>
    <cellStyle name="Финансовый 2 2 3" xfId="1180"/>
    <cellStyle name="Финансовый 2 2 3 2" xfId="1181"/>
    <cellStyle name="Финансовый 2 2 3 2 2" xfId="1182"/>
    <cellStyle name="Финансовый 2 2 3 3" xfId="1183"/>
    <cellStyle name="Финансовый 2 2 4" xfId="1184"/>
    <cellStyle name="Финансовый 2 2 4 2" xfId="1185"/>
    <cellStyle name="Финансовый 2 2 4 2 2" xfId="1186"/>
    <cellStyle name="Финансовый 2 2 4 3" xfId="1187"/>
    <cellStyle name="Финансовый 2 3" xfId="1188"/>
    <cellStyle name="Финансовый 2 3 2" xfId="1189"/>
    <cellStyle name="Финансовый 2 3 2 2" xfId="1190"/>
    <cellStyle name="Финансовый 2 3 2 2 2" xfId="1191"/>
    <cellStyle name="Финансовый 2 3 2 2 2 2" xfId="1192"/>
    <cellStyle name="Финансовый 2 3 2 2 3" xfId="1193"/>
    <cellStyle name="Финансовый 2 3 2 3" xfId="1194"/>
    <cellStyle name="Финансовый 2 3 2 3 2" xfId="1195"/>
    <cellStyle name="Финансовый 2 3 2 3 2 2" xfId="1196"/>
    <cellStyle name="Финансовый 2 3 2 3 3" xfId="1197"/>
    <cellStyle name="Финансовый 2 3 2 4" xfId="1198"/>
    <cellStyle name="Финансовый 2 3 2 4 2" xfId="1199"/>
    <cellStyle name="Финансовый 2 3 2 5" xfId="1200"/>
    <cellStyle name="Финансовый 2 3 3" xfId="1201"/>
    <cellStyle name="Финансовый 2 3 3 2" xfId="1202"/>
    <cellStyle name="Финансовый 2 3 3 2 2" xfId="1203"/>
    <cellStyle name="Финансовый 2 3 3 3" xfId="1204"/>
    <cellStyle name="Финансовый 2 3 4" xfId="1205"/>
    <cellStyle name="Финансовый 2 3 4 2" xfId="1206"/>
    <cellStyle name="Финансовый 2 3 4 2 2" xfId="1207"/>
    <cellStyle name="Финансовый 2 3 4 3" xfId="1208"/>
    <cellStyle name="Финансовый 2 3 5" xfId="1209"/>
    <cellStyle name="Финансовый 2 3 5 2" xfId="1210"/>
    <cellStyle name="Финансовый 2 3 6" xfId="1211"/>
    <cellStyle name="Финансовый 2 4" xfId="1212"/>
    <cellStyle name="Финансовый 2 4 2" xfId="1213"/>
    <cellStyle name="Финансовый 2 4 2 2" xfId="1214"/>
    <cellStyle name="Финансовый 2 4 2 2 2" xfId="1215"/>
    <cellStyle name="Финансовый 2 4 2 3" xfId="1216"/>
    <cellStyle name="Финансовый 2 4 3" xfId="1217"/>
    <cellStyle name="Финансовый 2 4 3 2" xfId="1218"/>
    <cellStyle name="Финансовый 2 4 3 2 2" xfId="1219"/>
    <cellStyle name="Финансовый 2 4 3 3" xfId="1220"/>
    <cellStyle name="Финансовый 2 4 4" xfId="1221"/>
    <cellStyle name="Финансовый 2 4 4 2" xfId="1222"/>
    <cellStyle name="Финансовый 2 4 5" xfId="1223"/>
    <cellStyle name="Финансовый 2 5" xfId="1224"/>
    <cellStyle name="Финансовый 2 5 2" xfId="1225"/>
    <cellStyle name="Финансовый 2 5 2 2" xfId="1226"/>
    <cellStyle name="Финансовый 2 5 3" xfId="1227"/>
    <cellStyle name="Финансовый 2 6" xfId="1228"/>
    <cellStyle name="Финансовый 2 6 2" xfId="1229"/>
    <cellStyle name="Финансовый 2 6 2 2" xfId="1230"/>
    <cellStyle name="Финансовый 2 6 3" xfId="1231"/>
    <cellStyle name="Финансовый 2 7" xfId="1232"/>
    <cellStyle name="Финансовый 2 7 2" xfId="1233"/>
    <cellStyle name="Финансовый 2 7 2 2" xfId="1234"/>
    <cellStyle name="Финансовый 2 7 3" xfId="1235"/>
    <cellStyle name="Финансовый 2_Приб панель 9 мес 2011" xfId="1236"/>
    <cellStyle name="Финансовый 3" xfId="1237"/>
    <cellStyle name="Финансовый 3 2" xfId="1238"/>
    <cellStyle name="Финансовый 3 2 2" xfId="1239"/>
    <cellStyle name="Финансовый 3 2 2 2" xfId="1240"/>
    <cellStyle name="Финансовый 3 2 2 2 2" xfId="1241"/>
    <cellStyle name="Финансовый 3 2 2 2 2 2" xfId="1242"/>
    <cellStyle name="Финансовый 3 2 2 2 3" xfId="1243"/>
    <cellStyle name="Финансовый 3 2 2 3" xfId="1244"/>
    <cellStyle name="Финансовый 3 2 2 3 2" xfId="1245"/>
    <cellStyle name="Финансовый 3 2 2 3 2 2" xfId="1246"/>
    <cellStyle name="Финансовый 3 2 2 3 3" xfId="1247"/>
    <cellStyle name="Финансовый 3 2 2 4" xfId="1248"/>
    <cellStyle name="Финансовый 3 2 2 4 2" xfId="1249"/>
    <cellStyle name="Финансовый 3 2 2 5" xfId="1250"/>
    <cellStyle name="Финансовый 3 2 3" xfId="1251"/>
    <cellStyle name="Финансовый 3 2 3 2" xfId="1252"/>
    <cellStyle name="Финансовый 3 2 3 2 2" xfId="1253"/>
    <cellStyle name="Финансовый 3 2 3 3" xfId="1254"/>
    <cellStyle name="Финансовый 3 2 4" xfId="1255"/>
    <cellStyle name="Финансовый 3 2 4 2" xfId="1256"/>
    <cellStyle name="Финансовый 3 2 4 2 2" xfId="1257"/>
    <cellStyle name="Финансовый 3 2 4 3" xfId="1258"/>
    <cellStyle name="Финансовый 3 2 5" xfId="1259"/>
    <cellStyle name="Финансовый 3 2 5 2" xfId="1260"/>
    <cellStyle name="Финансовый 3 2 6" xfId="1261"/>
    <cellStyle name="Финансовый 3 3" xfId="1262"/>
    <cellStyle name="Финансовый 3 3 2" xfId="1263"/>
    <cellStyle name="Финансовый 3 3 2 2" xfId="1264"/>
    <cellStyle name="Финансовый 3 3 2 2 2" xfId="1265"/>
    <cellStyle name="Финансовый 3 3 2 2 2 2" xfId="1266"/>
    <cellStyle name="Финансовый 3 3 2 2 3" xfId="1267"/>
    <cellStyle name="Финансовый 3 3 2 3" xfId="1268"/>
    <cellStyle name="Финансовый 3 3 2 3 2" xfId="1269"/>
    <cellStyle name="Финансовый 3 3 2 3 2 2" xfId="1270"/>
    <cellStyle name="Финансовый 3 3 2 3 3" xfId="1271"/>
    <cellStyle name="Финансовый 3 3 2 4" xfId="1272"/>
    <cellStyle name="Финансовый 3 3 2 4 2" xfId="1273"/>
    <cellStyle name="Финансовый 3 3 2 5" xfId="1274"/>
    <cellStyle name="Финансовый 3 3 3" xfId="1275"/>
    <cellStyle name="Финансовый 3 3 3 2" xfId="1276"/>
    <cellStyle name="Финансовый 3 3 3 2 2" xfId="1277"/>
    <cellStyle name="Финансовый 3 3 3 3" xfId="1278"/>
    <cellStyle name="Финансовый 3 3 4" xfId="1279"/>
    <cellStyle name="Финансовый 3 3 4 2" xfId="1280"/>
    <cellStyle name="Финансовый 3 3 4 2 2" xfId="1281"/>
    <cellStyle name="Финансовый 3 3 4 3" xfId="1282"/>
    <cellStyle name="Финансовый 3 3 5" xfId="1283"/>
    <cellStyle name="Финансовый 3 3 5 2" xfId="1284"/>
    <cellStyle name="Финансовый 3 3 6" xfId="1285"/>
    <cellStyle name="Финансовый 3 4" xfId="1286"/>
    <cellStyle name="Финансовый 3 4 2" xfId="1287"/>
    <cellStyle name="Финансовый 3 4 2 2" xfId="1288"/>
    <cellStyle name="Финансовый 3 4 2 2 2" xfId="1289"/>
    <cellStyle name="Финансовый 3 4 2 3" xfId="1290"/>
    <cellStyle name="Финансовый 3 4 3" xfId="1291"/>
    <cellStyle name="Финансовый 3 4 3 2" xfId="1292"/>
    <cellStyle name="Финансовый 3 4 3 2 2" xfId="1293"/>
    <cellStyle name="Финансовый 3 4 3 3" xfId="1294"/>
    <cellStyle name="Финансовый 3 4 4" xfId="1295"/>
    <cellStyle name="Финансовый 3 4 4 2" xfId="1296"/>
    <cellStyle name="Финансовый 3 4 5" xfId="1297"/>
    <cellStyle name="Финансовый 3 5" xfId="1298"/>
    <cellStyle name="Финансовый 3 5 2" xfId="1299"/>
    <cellStyle name="Финансовый 3 5 2 2" xfId="1300"/>
    <cellStyle name="Финансовый 3 5 3" xfId="1301"/>
    <cellStyle name="Финансовый 3 6" xfId="1302"/>
    <cellStyle name="Финансовый 3 6 2" xfId="1303"/>
    <cellStyle name="Финансовый 3 6 2 2" xfId="1304"/>
    <cellStyle name="Финансовый 3 6 3" xfId="1305"/>
    <cellStyle name="Финансовый 3 7" xfId="1306"/>
    <cellStyle name="Финансовый 3 7 2" xfId="1307"/>
    <cellStyle name="Финансовый 3 7 2 2" xfId="1308"/>
    <cellStyle name="Финансовый 3 7 3" xfId="1309"/>
    <cellStyle name="Финансовый 3 8" xfId="1310"/>
    <cellStyle name="Финансовый 3 8 2" xfId="1311"/>
    <cellStyle name="Финансовый 3 9" xfId="1312"/>
    <cellStyle name="Финансовый 4" xfId="1313"/>
    <cellStyle name="Финансовый 4 2" xfId="1314"/>
    <cellStyle name="Финансовый 5" xfId="1315"/>
    <cellStyle name="Финансовый 5 2" xfId="1316"/>
    <cellStyle name="Финансовый 5 2 2" xfId="1317"/>
    <cellStyle name="Финансовый 6" xfId="1318"/>
    <cellStyle name="Финансовый 6 2" xfId="1319"/>
    <cellStyle name="Финансовый 7" xfId="1320"/>
    <cellStyle name="Финансовый 8" xfId="1321"/>
    <cellStyle name="Финансовый 9" xfId="1322"/>
    <cellStyle name="Хороший 2" xfId="13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BI76"/>
  <sheetViews>
    <sheetView tabSelected="1" view="pageBreakPreview" zoomScale="60" zoomScaleNormal="70" workbookViewId="0">
      <selection activeCell="A5" sqref="A5"/>
    </sheetView>
  </sheetViews>
  <sheetFormatPr defaultRowHeight="15.75"/>
  <cols>
    <col min="1" max="1" width="10.42578125" style="1" customWidth="1"/>
    <col min="2" max="2" width="39.28515625" style="1" customWidth="1"/>
    <col min="3" max="3" width="18" style="1" customWidth="1"/>
    <col min="4" max="5" width="12" style="1" customWidth="1"/>
    <col min="6" max="7" width="10.140625" style="1" customWidth="1"/>
    <col min="8" max="9" width="10.140625" style="1" hidden="1" customWidth="1"/>
    <col min="10" max="11" width="10.140625" style="1" customWidth="1"/>
    <col min="12" max="12" width="21.7109375" style="1" customWidth="1"/>
    <col min="13" max="13" width="14.140625" style="1" customWidth="1"/>
    <col min="14" max="14" width="12.42578125" style="1" customWidth="1"/>
    <col min="15" max="15" width="11.42578125" style="1" customWidth="1"/>
    <col min="16" max="16" width="14.42578125" style="1" customWidth="1"/>
    <col min="17" max="17" width="14" style="1" customWidth="1"/>
    <col min="18" max="22" width="12.7109375" style="1" customWidth="1"/>
    <col min="23" max="23" width="7.85546875" style="1" customWidth="1"/>
    <col min="24" max="24" width="10.42578125" style="1" customWidth="1"/>
    <col min="25" max="25" width="9.28515625" style="1" customWidth="1"/>
    <col min="26" max="26" width="11" style="1" customWidth="1"/>
    <col min="27" max="27" width="7.140625" style="1" customWidth="1"/>
    <col min="28" max="30" width="10.42578125" style="1" customWidth="1"/>
    <col min="31" max="40" width="10" style="1" customWidth="1"/>
    <col min="41" max="42" width="19" style="1" customWidth="1"/>
    <col min="43" max="43" width="33" style="1" customWidth="1"/>
    <col min="44" max="44" width="8.42578125" style="1" customWidth="1"/>
    <col min="45" max="50" width="8.28515625" style="1" customWidth="1"/>
    <col min="51" max="51" width="9.85546875" style="1" customWidth="1"/>
    <col min="52" max="52" width="7" style="1" customWidth="1"/>
    <col min="53" max="53" width="7.85546875" style="1" customWidth="1"/>
    <col min="54" max="54" width="11" style="1" customWidth="1"/>
    <col min="55" max="55" width="7.7109375" style="1" customWidth="1"/>
    <col min="56" max="56" width="8.85546875" style="1" customWidth="1"/>
    <col min="57" max="16384" width="9.140625" style="1"/>
  </cols>
  <sheetData>
    <row r="1" spans="1:61" s="2" customFormat="1" ht="18.75">
      <c r="A1" s="48" t="s">
        <v>127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</row>
    <row r="2" spans="1:61" s="2" customFormat="1" ht="18.75">
      <c r="A2" s="49" t="s">
        <v>126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</row>
    <row r="3" spans="1:61" s="2" customFormat="1" ht="18.75">
      <c r="A3" s="49" t="s">
        <v>125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</row>
    <row r="4" spans="1:61" s="2" customFormat="1" ht="18.75">
      <c r="A4" s="51" t="s">
        <v>124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</row>
    <row r="5" spans="1:61" s="2" customFormat="1" ht="18.75">
      <c r="A5" s="38"/>
      <c r="B5" s="7"/>
      <c r="C5" s="7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</row>
    <row r="6" spans="1:61" s="2" customFormat="1" ht="18.75">
      <c r="A6" s="53" t="s">
        <v>137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</row>
    <row r="7" spans="1:61" s="2" customFormat="1" ht="18.75">
      <c r="A7" s="52" t="s">
        <v>123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</row>
    <row r="8" spans="1:61" s="2" customFormat="1" ht="18.75">
      <c r="B8" s="6"/>
      <c r="C8" s="6"/>
      <c r="D8" s="6"/>
      <c r="AP8" s="37"/>
    </row>
    <row r="9" spans="1:61" s="2" customFormat="1" ht="18.75">
      <c r="A9" s="50" t="s">
        <v>169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</row>
    <row r="10" spans="1:61" s="2" customFormat="1" ht="18.75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</row>
    <row r="11" spans="1:61" s="2" customFormat="1" ht="18.75">
      <c r="A11" s="50" t="s">
        <v>138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</row>
    <row r="12" spans="1:61" s="2" customFormat="1" ht="18.75">
      <c r="A12" s="50" t="s">
        <v>168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</row>
    <row r="13" spans="1:61" s="2" customFormat="1" ht="15.75" customHeight="1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"/>
    </row>
    <row r="14" spans="1:61" s="25" customFormat="1" ht="57" customHeight="1">
      <c r="A14" s="40" t="s">
        <v>122</v>
      </c>
      <c r="B14" s="40" t="s">
        <v>121</v>
      </c>
      <c r="C14" s="43" t="s">
        <v>120</v>
      </c>
      <c r="D14" s="43" t="s">
        <v>119</v>
      </c>
      <c r="E14" s="43" t="s">
        <v>118</v>
      </c>
      <c r="F14" s="43" t="s">
        <v>117</v>
      </c>
      <c r="G14" s="43"/>
      <c r="H14" s="43" t="s">
        <v>116</v>
      </c>
      <c r="I14" s="43"/>
      <c r="J14" s="43" t="s">
        <v>116</v>
      </c>
      <c r="K14" s="43"/>
      <c r="L14" s="40" t="s">
        <v>174</v>
      </c>
      <c r="M14" s="45" t="s">
        <v>115</v>
      </c>
      <c r="N14" s="46"/>
      <c r="O14" s="46"/>
      <c r="P14" s="46"/>
      <c r="Q14" s="46"/>
      <c r="R14" s="46"/>
      <c r="S14" s="46"/>
      <c r="T14" s="46"/>
      <c r="U14" s="46"/>
      <c r="V14" s="47"/>
      <c r="W14" s="45" t="s">
        <v>114</v>
      </c>
      <c r="X14" s="46"/>
      <c r="Y14" s="46"/>
      <c r="Z14" s="46"/>
      <c r="AA14" s="46"/>
      <c r="AB14" s="47"/>
      <c r="AC14" s="54" t="s">
        <v>158</v>
      </c>
      <c r="AD14" s="55"/>
      <c r="AE14" s="45" t="s">
        <v>139</v>
      </c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7"/>
      <c r="AQ14" s="40" t="s">
        <v>113</v>
      </c>
    </row>
    <row r="15" spans="1:61" s="25" customFormat="1" ht="93" customHeight="1">
      <c r="A15" s="41"/>
      <c r="B15" s="41"/>
      <c r="C15" s="43"/>
      <c r="D15" s="43"/>
      <c r="E15" s="43"/>
      <c r="F15" s="43"/>
      <c r="G15" s="43"/>
      <c r="H15" s="43"/>
      <c r="I15" s="43"/>
      <c r="J15" s="43"/>
      <c r="K15" s="43"/>
      <c r="L15" s="41"/>
      <c r="M15" s="45" t="s">
        <v>109</v>
      </c>
      <c r="N15" s="46"/>
      <c r="O15" s="46"/>
      <c r="P15" s="46"/>
      <c r="Q15" s="47"/>
      <c r="R15" s="45" t="s">
        <v>112</v>
      </c>
      <c r="S15" s="46"/>
      <c r="T15" s="46"/>
      <c r="U15" s="46"/>
      <c r="V15" s="47"/>
      <c r="W15" s="43" t="s">
        <v>155</v>
      </c>
      <c r="X15" s="43"/>
      <c r="Y15" s="45" t="s">
        <v>156</v>
      </c>
      <c r="Z15" s="47"/>
      <c r="AA15" s="43" t="s">
        <v>157</v>
      </c>
      <c r="AB15" s="43"/>
      <c r="AC15" s="56"/>
      <c r="AD15" s="57"/>
      <c r="AE15" s="44" t="s">
        <v>141</v>
      </c>
      <c r="AF15" s="44"/>
      <c r="AG15" s="44" t="s">
        <v>142</v>
      </c>
      <c r="AH15" s="44"/>
      <c r="AI15" s="44" t="s">
        <v>143</v>
      </c>
      <c r="AJ15" s="44"/>
      <c r="AK15" s="44" t="s">
        <v>144</v>
      </c>
      <c r="AL15" s="44"/>
      <c r="AM15" s="44" t="s">
        <v>145</v>
      </c>
      <c r="AN15" s="44"/>
      <c r="AO15" s="43" t="s">
        <v>111</v>
      </c>
      <c r="AP15" s="43" t="s">
        <v>110</v>
      </c>
      <c r="AQ15" s="41"/>
    </row>
    <row r="16" spans="1:61" s="27" customFormat="1" ht="88.5" customHeight="1">
      <c r="A16" s="42"/>
      <c r="B16" s="42"/>
      <c r="C16" s="43"/>
      <c r="D16" s="43"/>
      <c r="E16" s="43"/>
      <c r="F16" s="34" t="s">
        <v>109</v>
      </c>
      <c r="G16" s="34" t="s">
        <v>100</v>
      </c>
      <c r="H16" s="34" t="s">
        <v>108</v>
      </c>
      <c r="I16" s="34" t="s">
        <v>100</v>
      </c>
      <c r="J16" s="34" t="s">
        <v>108</v>
      </c>
      <c r="K16" s="34" t="s">
        <v>100</v>
      </c>
      <c r="L16" s="42"/>
      <c r="M16" s="35" t="s">
        <v>107</v>
      </c>
      <c r="N16" s="35" t="s">
        <v>106</v>
      </c>
      <c r="O16" s="35" t="s">
        <v>105</v>
      </c>
      <c r="P16" s="26" t="s">
        <v>104</v>
      </c>
      <c r="Q16" s="26" t="s">
        <v>103</v>
      </c>
      <c r="R16" s="35" t="s">
        <v>107</v>
      </c>
      <c r="S16" s="35" t="s">
        <v>106</v>
      </c>
      <c r="T16" s="35" t="s">
        <v>105</v>
      </c>
      <c r="U16" s="26" t="s">
        <v>104</v>
      </c>
      <c r="V16" s="26" t="s">
        <v>103</v>
      </c>
      <c r="W16" s="35" t="s">
        <v>102</v>
      </c>
      <c r="X16" s="35" t="s">
        <v>101</v>
      </c>
      <c r="Y16" s="35" t="s">
        <v>102</v>
      </c>
      <c r="Z16" s="35" t="s">
        <v>101</v>
      </c>
      <c r="AA16" s="35" t="s">
        <v>102</v>
      </c>
      <c r="AB16" s="35" t="s">
        <v>101</v>
      </c>
      <c r="AC16" s="35" t="s">
        <v>140</v>
      </c>
      <c r="AD16" s="35" t="s">
        <v>175</v>
      </c>
      <c r="AE16" s="35" t="s">
        <v>129</v>
      </c>
      <c r="AF16" s="35" t="s">
        <v>100</v>
      </c>
      <c r="AG16" s="35" t="s">
        <v>129</v>
      </c>
      <c r="AH16" s="35" t="s">
        <v>100</v>
      </c>
      <c r="AI16" s="35" t="s">
        <v>129</v>
      </c>
      <c r="AJ16" s="35" t="s">
        <v>100</v>
      </c>
      <c r="AK16" s="35" t="s">
        <v>129</v>
      </c>
      <c r="AL16" s="35" t="s">
        <v>100</v>
      </c>
      <c r="AM16" s="35" t="s">
        <v>129</v>
      </c>
      <c r="AN16" s="35" t="s">
        <v>100</v>
      </c>
      <c r="AO16" s="43"/>
      <c r="AP16" s="43"/>
      <c r="AQ16" s="42"/>
    </row>
    <row r="17" spans="1:43" s="25" customFormat="1" ht="15" customHeight="1">
      <c r="A17" s="35">
        <v>1</v>
      </c>
      <c r="B17" s="35">
        <v>2</v>
      </c>
      <c r="C17" s="35">
        <v>3</v>
      </c>
      <c r="D17" s="35">
        <v>4</v>
      </c>
      <c r="E17" s="35">
        <v>5</v>
      </c>
      <c r="F17" s="35">
        <v>6</v>
      </c>
      <c r="G17" s="35">
        <v>7</v>
      </c>
      <c r="H17" s="35">
        <v>8</v>
      </c>
      <c r="I17" s="35">
        <v>9</v>
      </c>
      <c r="J17" s="35">
        <v>8</v>
      </c>
      <c r="K17" s="35">
        <v>9</v>
      </c>
      <c r="L17" s="35">
        <v>10</v>
      </c>
      <c r="M17" s="35">
        <v>11</v>
      </c>
      <c r="N17" s="35">
        <v>12</v>
      </c>
      <c r="O17" s="35">
        <v>13</v>
      </c>
      <c r="P17" s="35">
        <v>14</v>
      </c>
      <c r="Q17" s="35">
        <v>15</v>
      </c>
      <c r="R17" s="35">
        <v>16</v>
      </c>
      <c r="S17" s="35">
        <v>17</v>
      </c>
      <c r="T17" s="35">
        <v>18</v>
      </c>
      <c r="U17" s="35">
        <v>19</v>
      </c>
      <c r="V17" s="35">
        <v>20</v>
      </c>
      <c r="W17" s="35">
        <v>21</v>
      </c>
      <c r="X17" s="35">
        <v>22</v>
      </c>
      <c r="Y17" s="35">
        <v>23</v>
      </c>
      <c r="Z17" s="35">
        <v>24</v>
      </c>
      <c r="AA17" s="35">
        <v>25</v>
      </c>
      <c r="AB17" s="35">
        <v>26</v>
      </c>
      <c r="AC17" s="35">
        <v>27</v>
      </c>
      <c r="AD17" s="35">
        <v>28</v>
      </c>
      <c r="AE17" s="11" t="s">
        <v>146</v>
      </c>
      <c r="AF17" s="11" t="s">
        <v>147</v>
      </c>
      <c r="AG17" s="11" t="s">
        <v>99</v>
      </c>
      <c r="AH17" s="11" t="s">
        <v>98</v>
      </c>
      <c r="AI17" s="11" t="s">
        <v>130</v>
      </c>
      <c r="AJ17" s="11" t="s">
        <v>131</v>
      </c>
      <c r="AK17" s="11" t="s">
        <v>132</v>
      </c>
      <c r="AL17" s="11" t="s">
        <v>133</v>
      </c>
      <c r="AM17" s="11" t="s">
        <v>134</v>
      </c>
      <c r="AN17" s="11" t="s">
        <v>135</v>
      </c>
      <c r="AO17" s="35">
        <v>30</v>
      </c>
      <c r="AP17" s="35">
        <v>31</v>
      </c>
      <c r="AQ17" s="35">
        <v>32</v>
      </c>
    </row>
    <row r="18" spans="1:43" s="2" customFormat="1" ht="39.75" customHeight="1">
      <c r="A18" s="12" t="s">
        <v>97</v>
      </c>
      <c r="B18" s="13" t="s">
        <v>96</v>
      </c>
      <c r="C18" s="14" t="s">
        <v>1</v>
      </c>
      <c r="D18" s="21">
        <f>SUM(D19:D24)</f>
        <v>0</v>
      </c>
      <c r="E18" s="21">
        <f t="shared" ref="E18:G18" si="0">SUM(E19:E24)</f>
        <v>0</v>
      </c>
      <c r="F18" s="21">
        <f t="shared" si="0"/>
        <v>0</v>
      </c>
      <c r="G18" s="21">
        <f t="shared" si="0"/>
        <v>0</v>
      </c>
      <c r="H18" s="15" t="e">
        <f t="shared" ref="H18" si="1">SUM(H19:H24)</f>
        <v>#REF!</v>
      </c>
      <c r="I18" s="15" t="e">
        <f t="shared" ref="I18" si="2">SUM(I19:I24)</f>
        <v>#REF!</v>
      </c>
      <c r="J18" s="15">
        <f t="shared" ref="J18:AP18" si="3">SUM(J19:J24)</f>
        <v>2.0788799999999998</v>
      </c>
      <c r="K18" s="15">
        <f t="shared" si="3"/>
        <v>0.49270000000000003</v>
      </c>
      <c r="L18" s="15">
        <f t="shared" si="3"/>
        <v>3.2869299999999999</v>
      </c>
      <c r="M18" s="15">
        <f t="shared" si="3"/>
        <v>287.46505715000001</v>
      </c>
      <c r="N18" s="15">
        <f t="shared" si="3"/>
        <v>21.866241800000001</v>
      </c>
      <c r="O18" s="15">
        <f t="shared" si="3"/>
        <v>258.08855699999998</v>
      </c>
      <c r="P18" s="15">
        <f t="shared" si="3"/>
        <v>0</v>
      </c>
      <c r="Q18" s="15">
        <f t="shared" si="3"/>
        <v>7.51025835</v>
      </c>
      <c r="R18" s="15">
        <f t="shared" si="3"/>
        <v>356.49516800000004</v>
      </c>
      <c r="S18" s="15">
        <f t="shared" si="3"/>
        <v>26.628954</v>
      </c>
      <c r="T18" s="15">
        <f t="shared" si="3"/>
        <v>322.35621400000002</v>
      </c>
      <c r="U18" s="15">
        <f t="shared" si="3"/>
        <v>7.51</v>
      </c>
      <c r="V18" s="15">
        <f t="shared" si="3"/>
        <v>0</v>
      </c>
      <c r="W18" s="15">
        <f t="shared" si="3"/>
        <v>0</v>
      </c>
      <c r="X18" s="15">
        <f t="shared" si="3"/>
        <v>0</v>
      </c>
      <c r="Y18" s="15">
        <f t="shared" si="3"/>
        <v>0</v>
      </c>
      <c r="Z18" s="15">
        <f t="shared" si="3"/>
        <v>285.96105714999999</v>
      </c>
      <c r="AA18" s="15">
        <f t="shared" si="3"/>
        <v>0</v>
      </c>
      <c r="AB18" s="15">
        <f t="shared" si="3"/>
        <v>324.79316799999998</v>
      </c>
      <c r="AC18" s="15">
        <f t="shared" si="3"/>
        <v>0</v>
      </c>
      <c r="AD18" s="15">
        <f t="shared" si="3"/>
        <v>28.41507</v>
      </c>
      <c r="AE18" s="15">
        <f t="shared" si="3"/>
        <v>60.510258350000001</v>
      </c>
      <c r="AF18" s="15">
        <f t="shared" si="3"/>
        <v>13.32574</v>
      </c>
      <c r="AG18" s="15">
        <f t="shared" si="3"/>
        <v>30</v>
      </c>
      <c r="AH18" s="15">
        <f t="shared" si="3"/>
        <v>58.331058999999996</v>
      </c>
      <c r="AI18" s="15">
        <f t="shared" si="3"/>
        <v>12</v>
      </c>
      <c r="AJ18" s="15">
        <f t="shared" si="3"/>
        <v>45.007849999999998</v>
      </c>
      <c r="AK18" s="15">
        <f t="shared" si="3"/>
        <v>48.5</v>
      </c>
      <c r="AL18" s="15">
        <f t="shared" si="3"/>
        <v>48.7</v>
      </c>
      <c r="AM18" s="15">
        <f t="shared" si="3"/>
        <v>115</v>
      </c>
      <c r="AN18" s="15">
        <f t="shared" si="3"/>
        <v>116.505781</v>
      </c>
      <c r="AO18" s="15">
        <f t="shared" si="3"/>
        <v>266.01025835000002</v>
      </c>
      <c r="AP18" s="15">
        <f t="shared" si="3"/>
        <v>277.05468999999999</v>
      </c>
      <c r="AQ18" s="14" t="s">
        <v>0</v>
      </c>
    </row>
    <row r="19" spans="1:43" s="2" customFormat="1" ht="42.75" customHeight="1">
      <c r="A19" s="12" t="s">
        <v>95</v>
      </c>
      <c r="B19" s="13" t="s">
        <v>94</v>
      </c>
      <c r="C19" s="14" t="s">
        <v>1</v>
      </c>
      <c r="D19" s="21">
        <f>D26</f>
        <v>0</v>
      </c>
      <c r="E19" s="21">
        <f t="shared" ref="E19:G19" si="4">E26</f>
        <v>0</v>
      </c>
      <c r="F19" s="21">
        <f t="shared" si="4"/>
        <v>0</v>
      </c>
      <c r="G19" s="21">
        <f t="shared" si="4"/>
        <v>0</v>
      </c>
      <c r="H19" s="15">
        <f t="shared" ref="H19" si="5">H26</f>
        <v>0</v>
      </c>
      <c r="I19" s="15">
        <f t="shared" ref="I19:AP19" si="6">I26</f>
        <v>0</v>
      </c>
      <c r="J19" s="15">
        <f t="shared" si="6"/>
        <v>0</v>
      </c>
      <c r="K19" s="15">
        <f t="shared" si="6"/>
        <v>0</v>
      </c>
      <c r="L19" s="15">
        <f t="shared" si="6"/>
        <v>0</v>
      </c>
      <c r="M19" s="15">
        <f t="shared" si="6"/>
        <v>0</v>
      </c>
      <c r="N19" s="15">
        <f t="shared" si="6"/>
        <v>0</v>
      </c>
      <c r="O19" s="15">
        <f t="shared" si="6"/>
        <v>0</v>
      </c>
      <c r="P19" s="15">
        <f t="shared" si="6"/>
        <v>0</v>
      </c>
      <c r="Q19" s="15">
        <f t="shared" si="6"/>
        <v>0</v>
      </c>
      <c r="R19" s="15">
        <f t="shared" si="6"/>
        <v>0</v>
      </c>
      <c r="S19" s="15">
        <f t="shared" si="6"/>
        <v>0</v>
      </c>
      <c r="T19" s="15">
        <f t="shared" si="6"/>
        <v>0</v>
      </c>
      <c r="U19" s="15">
        <f t="shared" si="6"/>
        <v>0</v>
      </c>
      <c r="V19" s="15">
        <f t="shared" si="6"/>
        <v>0</v>
      </c>
      <c r="W19" s="15">
        <f t="shared" si="6"/>
        <v>0</v>
      </c>
      <c r="X19" s="15">
        <f t="shared" si="6"/>
        <v>0</v>
      </c>
      <c r="Y19" s="15">
        <f t="shared" si="6"/>
        <v>0</v>
      </c>
      <c r="Z19" s="15">
        <f t="shared" si="6"/>
        <v>0</v>
      </c>
      <c r="AA19" s="15">
        <f t="shared" si="6"/>
        <v>0</v>
      </c>
      <c r="AB19" s="15">
        <f t="shared" si="6"/>
        <v>0</v>
      </c>
      <c r="AC19" s="15">
        <f t="shared" si="6"/>
        <v>0</v>
      </c>
      <c r="AD19" s="15">
        <f t="shared" si="6"/>
        <v>0</v>
      </c>
      <c r="AE19" s="15">
        <f t="shared" si="6"/>
        <v>0</v>
      </c>
      <c r="AF19" s="15">
        <f t="shared" si="6"/>
        <v>0</v>
      </c>
      <c r="AG19" s="15">
        <f t="shared" si="6"/>
        <v>0</v>
      </c>
      <c r="AH19" s="15">
        <f t="shared" si="6"/>
        <v>0</v>
      </c>
      <c r="AI19" s="15">
        <f t="shared" si="6"/>
        <v>0</v>
      </c>
      <c r="AJ19" s="15">
        <f t="shared" si="6"/>
        <v>0</v>
      </c>
      <c r="AK19" s="15">
        <f t="shared" si="6"/>
        <v>0</v>
      </c>
      <c r="AL19" s="15">
        <f t="shared" si="6"/>
        <v>0</v>
      </c>
      <c r="AM19" s="15">
        <f t="shared" si="6"/>
        <v>0</v>
      </c>
      <c r="AN19" s="15">
        <f t="shared" si="6"/>
        <v>0</v>
      </c>
      <c r="AO19" s="15">
        <f t="shared" si="6"/>
        <v>0</v>
      </c>
      <c r="AP19" s="15">
        <f t="shared" si="6"/>
        <v>0</v>
      </c>
      <c r="AQ19" s="14" t="s">
        <v>0</v>
      </c>
    </row>
    <row r="20" spans="1:43" s="2" customFormat="1" ht="42.75" customHeight="1">
      <c r="A20" s="12" t="s">
        <v>93</v>
      </c>
      <c r="B20" s="13" t="s">
        <v>92</v>
      </c>
      <c r="C20" s="14" t="s">
        <v>1</v>
      </c>
      <c r="D20" s="21">
        <f>D46</f>
        <v>0</v>
      </c>
      <c r="E20" s="21">
        <f t="shared" ref="E20:G20" si="7">E46</f>
        <v>0</v>
      </c>
      <c r="F20" s="21">
        <f t="shared" si="7"/>
        <v>0</v>
      </c>
      <c r="G20" s="21">
        <f t="shared" si="7"/>
        <v>0</v>
      </c>
      <c r="H20" s="15" t="e">
        <f t="shared" ref="H20" si="8">H46</f>
        <v>#REF!</v>
      </c>
      <c r="I20" s="15" t="e">
        <f t="shared" ref="I20:AP20" si="9">I46</f>
        <v>#REF!</v>
      </c>
      <c r="J20" s="15">
        <f t="shared" si="9"/>
        <v>2.0788799999999998</v>
      </c>
      <c r="K20" s="15">
        <f t="shared" si="9"/>
        <v>0.49270000000000003</v>
      </c>
      <c r="L20" s="15">
        <f t="shared" si="9"/>
        <v>3.2869299999999999</v>
      </c>
      <c r="M20" s="15">
        <f t="shared" si="9"/>
        <v>279.95479879999999</v>
      </c>
      <c r="N20" s="15">
        <f t="shared" si="9"/>
        <v>21.866241800000001</v>
      </c>
      <c r="O20" s="15">
        <f t="shared" si="9"/>
        <v>258.08855699999998</v>
      </c>
      <c r="P20" s="15">
        <f t="shared" si="9"/>
        <v>0</v>
      </c>
      <c r="Q20" s="15">
        <f t="shared" si="9"/>
        <v>0</v>
      </c>
      <c r="R20" s="15">
        <f t="shared" si="9"/>
        <v>348.98516800000004</v>
      </c>
      <c r="S20" s="15">
        <f t="shared" si="9"/>
        <v>26.628954</v>
      </c>
      <c r="T20" s="15">
        <f t="shared" si="9"/>
        <v>322.35621400000002</v>
      </c>
      <c r="U20" s="15">
        <f t="shared" si="9"/>
        <v>0</v>
      </c>
      <c r="V20" s="15">
        <f t="shared" si="9"/>
        <v>0</v>
      </c>
      <c r="W20" s="15">
        <f t="shared" si="9"/>
        <v>0</v>
      </c>
      <c r="X20" s="15">
        <f t="shared" si="9"/>
        <v>0</v>
      </c>
      <c r="Y20" s="15">
        <f t="shared" si="9"/>
        <v>0</v>
      </c>
      <c r="Z20" s="15">
        <f t="shared" si="9"/>
        <v>278.45079879999997</v>
      </c>
      <c r="AA20" s="15">
        <f t="shared" si="9"/>
        <v>0</v>
      </c>
      <c r="AB20" s="15">
        <f t="shared" si="9"/>
        <v>317.28316799999999</v>
      </c>
      <c r="AC20" s="15">
        <f t="shared" si="9"/>
        <v>0</v>
      </c>
      <c r="AD20" s="15">
        <f t="shared" si="9"/>
        <v>28.41507</v>
      </c>
      <c r="AE20" s="15">
        <f t="shared" si="9"/>
        <v>53</v>
      </c>
      <c r="AF20" s="15">
        <f t="shared" si="9"/>
        <v>5.8157399999999999</v>
      </c>
      <c r="AG20" s="15">
        <f t="shared" si="9"/>
        <v>30</v>
      </c>
      <c r="AH20" s="15">
        <f t="shared" si="9"/>
        <v>58.331058999999996</v>
      </c>
      <c r="AI20" s="15">
        <f t="shared" si="9"/>
        <v>12</v>
      </c>
      <c r="AJ20" s="15">
        <f t="shared" si="9"/>
        <v>45.007849999999998</v>
      </c>
      <c r="AK20" s="15">
        <f t="shared" si="9"/>
        <v>48.5</v>
      </c>
      <c r="AL20" s="15">
        <f t="shared" si="9"/>
        <v>48.7</v>
      </c>
      <c r="AM20" s="15">
        <f t="shared" si="9"/>
        <v>115</v>
      </c>
      <c r="AN20" s="15">
        <f t="shared" si="9"/>
        <v>116.505781</v>
      </c>
      <c r="AO20" s="15">
        <f t="shared" si="9"/>
        <v>258.5</v>
      </c>
      <c r="AP20" s="15">
        <f t="shared" si="9"/>
        <v>269.54469</v>
      </c>
      <c r="AQ20" s="14" t="s">
        <v>0</v>
      </c>
    </row>
    <row r="21" spans="1:43" s="2" customFormat="1" ht="42.75" customHeight="1">
      <c r="A21" s="12" t="s">
        <v>91</v>
      </c>
      <c r="B21" s="16" t="s">
        <v>90</v>
      </c>
      <c r="C21" s="14" t="s">
        <v>1</v>
      </c>
      <c r="D21" s="21">
        <f>D70</f>
        <v>0</v>
      </c>
      <c r="E21" s="21">
        <f t="shared" ref="E21:G21" si="10">E70</f>
        <v>0</v>
      </c>
      <c r="F21" s="21">
        <f t="shared" si="10"/>
        <v>0</v>
      </c>
      <c r="G21" s="21">
        <f t="shared" si="10"/>
        <v>0</v>
      </c>
      <c r="H21" s="15" t="e">
        <f>#REF!</f>
        <v>#REF!</v>
      </c>
      <c r="I21" s="15" t="e">
        <f>#REF!</f>
        <v>#REF!</v>
      </c>
      <c r="J21" s="15">
        <f t="shared" ref="J21:AP21" si="11">J70</f>
        <v>0</v>
      </c>
      <c r="K21" s="15">
        <f t="shared" si="11"/>
        <v>0</v>
      </c>
      <c r="L21" s="15">
        <f t="shared" si="11"/>
        <v>0</v>
      </c>
      <c r="M21" s="15">
        <f t="shared" si="11"/>
        <v>0</v>
      </c>
      <c r="N21" s="15">
        <f t="shared" si="11"/>
        <v>0</v>
      </c>
      <c r="O21" s="15">
        <f t="shared" si="11"/>
        <v>0</v>
      </c>
      <c r="P21" s="15">
        <f t="shared" si="11"/>
        <v>0</v>
      </c>
      <c r="Q21" s="15">
        <f t="shared" si="11"/>
        <v>0</v>
      </c>
      <c r="R21" s="15">
        <f t="shared" si="11"/>
        <v>0</v>
      </c>
      <c r="S21" s="15">
        <f t="shared" si="11"/>
        <v>0</v>
      </c>
      <c r="T21" s="15">
        <f t="shared" si="11"/>
        <v>0</v>
      </c>
      <c r="U21" s="15">
        <f t="shared" si="11"/>
        <v>0</v>
      </c>
      <c r="V21" s="15">
        <f t="shared" si="11"/>
        <v>0</v>
      </c>
      <c r="W21" s="15">
        <f t="shared" si="11"/>
        <v>0</v>
      </c>
      <c r="X21" s="15">
        <f t="shared" si="11"/>
        <v>0</v>
      </c>
      <c r="Y21" s="15">
        <f t="shared" si="11"/>
        <v>0</v>
      </c>
      <c r="Z21" s="15">
        <f t="shared" si="11"/>
        <v>0</v>
      </c>
      <c r="AA21" s="15">
        <f t="shared" si="11"/>
        <v>0</v>
      </c>
      <c r="AB21" s="15">
        <f t="shared" si="11"/>
        <v>0</v>
      </c>
      <c r="AC21" s="15">
        <f t="shared" si="11"/>
        <v>0</v>
      </c>
      <c r="AD21" s="15">
        <f t="shared" si="11"/>
        <v>0</v>
      </c>
      <c r="AE21" s="15">
        <f t="shared" si="11"/>
        <v>0</v>
      </c>
      <c r="AF21" s="15">
        <f t="shared" si="11"/>
        <v>0</v>
      </c>
      <c r="AG21" s="15">
        <f t="shared" si="11"/>
        <v>0</v>
      </c>
      <c r="AH21" s="15">
        <f t="shared" si="11"/>
        <v>0</v>
      </c>
      <c r="AI21" s="15">
        <f t="shared" si="11"/>
        <v>0</v>
      </c>
      <c r="AJ21" s="15">
        <f t="shared" si="11"/>
        <v>0</v>
      </c>
      <c r="AK21" s="15">
        <f t="shared" si="11"/>
        <v>0</v>
      </c>
      <c r="AL21" s="15">
        <f t="shared" si="11"/>
        <v>0</v>
      </c>
      <c r="AM21" s="15">
        <f t="shared" si="11"/>
        <v>0</v>
      </c>
      <c r="AN21" s="15">
        <f t="shared" si="11"/>
        <v>0</v>
      </c>
      <c r="AO21" s="15">
        <f t="shared" si="11"/>
        <v>0</v>
      </c>
      <c r="AP21" s="15">
        <f t="shared" si="11"/>
        <v>0</v>
      </c>
      <c r="AQ21" s="14" t="s">
        <v>0</v>
      </c>
    </row>
    <row r="22" spans="1:43" s="2" customFormat="1" ht="42.75" customHeight="1">
      <c r="A22" s="12" t="s">
        <v>89</v>
      </c>
      <c r="B22" s="13" t="s">
        <v>88</v>
      </c>
      <c r="C22" s="14" t="s">
        <v>1</v>
      </c>
      <c r="D22" s="21">
        <f>D73</f>
        <v>0</v>
      </c>
      <c r="E22" s="21">
        <f t="shared" ref="E22:G24" si="12">E73</f>
        <v>0</v>
      </c>
      <c r="F22" s="21">
        <f t="shared" si="12"/>
        <v>0</v>
      </c>
      <c r="G22" s="21">
        <f t="shared" si="12"/>
        <v>0</v>
      </c>
      <c r="H22" s="15" t="e">
        <f>#REF!</f>
        <v>#REF!</v>
      </c>
      <c r="I22" s="15" t="e">
        <f>#REF!</f>
        <v>#REF!</v>
      </c>
      <c r="J22" s="15">
        <f t="shared" ref="J22:AP24" si="13">J73</f>
        <v>0</v>
      </c>
      <c r="K22" s="15">
        <f t="shared" si="13"/>
        <v>0</v>
      </c>
      <c r="L22" s="15">
        <f t="shared" si="13"/>
        <v>0</v>
      </c>
      <c r="M22" s="15">
        <f t="shared" si="13"/>
        <v>0</v>
      </c>
      <c r="N22" s="15">
        <f t="shared" si="13"/>
        <v>0</v>
      </c>
      <c r="O22" s="15">
        <f t="shared" si="13"/>
        <v>0</v>
      </c>
      <c r="P22" s="15">
        <f t="shared" si="13"/>
        <v>0</v>
      </c>
      <c r="Q22" s="15">
        <f t="shared" si="13"/>
        <v>0</v>
      </c>
      <c r="R22" s="15">
        <f t="shared" si="13"/>
        <v>0</v>
      </c>
      <c r="S22" s="15">
        <f t="shared" si="13"/>
        <v>0</v>
      </c>
      <c r="T22" s="15">
        <f t="shared" si="13"/>
        <v>0</v>
      </c>
      <c r="U22" s="15">
        <f t="shared" si="13"/>
        <v>0</v>
      </c>
      <c r="V22" s="15">
        <f t="shared" si="13"/>
        <v>0</v>
      </c>
      <c r="W22" s="15">
        <f t="shared" si="13"/>
        <v>0</v>
      </c>
      <c r="X22" s="15">
        <f t="shared" si="13"/>
        <v>0</v>
      </c>
      <c r="Y22" s="15">
        <f t="shared" si="13"/>
        <v>0</v>
      </c>
      <c r="Z22" s="15">
        <f t="shared" si="13"/>
        <v>0</v>
      </c>
      <c r="AA22" s="15">
        <f t="shared" si="13"/>
        <v>0</v>
      </c>
      <c r="AB22" s="15">
        <f t="shared" si="13"/>
        <v>0</v>
      </c>
      <c r="AC22" s="15">
        <f t="shared" si="13"/>
        <v>0</v>
      </c>
      <c r="AD22" s="15">
        <f t="shared" si="13"/>
        <v>0</v>
      </c>
      <c r="AE22" s="15">
        <f t="shared" si="13"/>
        <v>0</v>
      </c>
      <c r="AF22" s="15">
        <f t="shared" si="13"/>
        <v>0</v>
      </c>
      <c r="AG22" s="15">
        <f t="shared" si="13"/>
        <v>0</v>
      </c>
      <c r="AH22" s="15">
        <f t="shared" si="13"/>
        <v>0</v>
      </c>
      <c r="AI22" s="15">
        <f t="shared" si="13"/>
        <v>0</v>
      </c>
      <c r="AJ22" s="15">
        <f t="shared" si="13"/>
        <v>0</v>
      </c>
      <c r="AK22" s="15">
        <f t="shared" si="13"/>
        <v>0</v>
      </c>
      <c r="AL22" s="15">
        <f t="shared" si="13"/>
        <v>0</v>
      </c>
      <c r="AM22" s="15">
        <f t="shared" si="13"/>
        <v>0</v>
      </c>
      <c r="AN22" s="15">
        <f t="shared" si="13"/>
        <v>0</v>
      </c>
      <c r="AO22" s="15">
        <f t="shared" si="13"/>
        <v>0</v>
      </c>
      <c r="AP22" s="15">
        <f t="shared" si="13"/>
        <v>0</v>
      </c>
      <c r="AQ22" s="14" t="s">
        <v>0</v>
      </c>
    </row>
    <row r="23" spans="1:43" s="2" customFormat="1" ht="42.75" customHeight="1">
      <c r="A23" s="12" t="s">
        <v>87</v>
      </c>
      <c r="B23" s="13" t="s">
        <v>86</v>
      </c>
      <c r="C23" s="14" t="s">
        <v>1</v>
      </c>
      <c r="D23" s="21">
        <f>D74</f>
        <v>0</v>
      </c>
      <c r="E23" s="21">
        <f t="shared" si="12"/>
        <v>0</v>
      </c>
      <c r="F23" s="21">
        <f t="shared" si="12"/>
        <v>0</v>
      </c>
      <c r="G23" s="21">
        <f t="shared" si="12"/>
        <v>0</v>
      </c>
      <c r="H23" s="15" t="e">
        <f>#REF!</f>
        <v>#REF!</v>
      </c>
      <c r="I23" s="15" t="e">
        <f>#REF!</f>
        <v>#REF!</v>
      </c>
      <c r="J23" s="15">
        <f t="shared" si="13"/>
        <v>0</v>
      </c>
      <c r="K23" s="15">
        <f t="shared" si="13"/>
        <v>0</v>
      </c>
      <c r="L23" s="15">
        <f t="shared" si="13"/>
        <v>0</v>
      </c>
      <c r="M23" s="15">
        <f t="shared" si="13"/>
        <v>0</v>
      </c>
      <c r="N23" s="15">
        <f t="shared" si="13"/>
        <v>0</v>
      </c>
      <c r="O23" s="15">
        <f t="shared" si="13"/>
        <v>0</v>
      </c>
      <c r="P23" s="15">
        <f t="shared" si="13"/>
        <v>0</v>
      </c>
      <c r="Q23" s="15">
        <f t="shared" si="13"/>
        <v>0</v>
      </c>
      <c r="R23" s="15">
        <f t="shared" si="13"/>
        <v>0</v>
      </c>
      <c r="S23" s="15">
        <f t="shared" si="13"/>
        <v>0</v>
      </c>
      <c r="T23" s="15">
        <f t="shared" si="13"/>
        <v>0</v>
      </c>
      <c r="U23" s="15">
        <f t="shared" si="13"/>
        <v>0</v>
      </c>
      <c r="V23" s="15">
        <f t="shared" si="13"/>
        <v>0</v>
      </c>
      <c r="W23" s="15">
        <f t="shared" si="13"/>
        <v>0</v>
      </c>
      <c r="X23" s="15">
        <f t="shared" si="13"/>
        <v>0</v>
      </c>
      <c r="Y23" s="15">
        <f t="shared" si="13"/>
        <v>0</v>
      </c>
      <c r="Z23" s="15">
        <f t="shared" si="13"/>
        <v>0</v>
      </c>
      <c r="AA23" s="15">
        <f t="shared" si="13"/>
        <v>0</v>
      </c>
      <c r="AB23" s="15">
        <f t="shared" si="13"/>
        <v>0</v>
      </c>
      <c r="AC23" s="15">
        <f t="shared" si="13"/>
        <v>0</v>
      </c>
      <c r="AD23" s="15">
        <f t="shared" si="13"/>
        <v>0</v>
      </c>
      <c r="AE23" s="15">
        <f t="shared" si="13"/>
        <v>0</v>
      </c>
      <c r="AF23" s="15">
        <f t="shared" si="13"/>
        <v>0</v>
      </c>
      <c r="AG23" s="15">
        <f t="shared" si="13"/>
        <v>0</v>
      </c>
      <c r="AH23" s="15">
        <f t="shared" si="13"/>
        <v>0</v>
      </c>
      <c r="AI23" s="15">
        <f t="shared" si="13"/>
        <v>0</v>
      </c>
      <c r="AJ23" s="15">
        <f t="shared" si="13"/>
        <v>0</v>
      </c>
      <c r="AK23" s="15">
        <f t="shared" si="13"/>
        <v>0</v>
      </c>
      <c r="AL23" s="15">
        <f t="shared" si="13"/>
        <v>0</v>
      </c>
      <c r="AM23" s="15">
        <f t="shared" si="13"/>
        <v>0</v>
      </c>
      <c r="AN23" s="15">
        <f t="shared" si="13"/>
        <v>0</v>
      </c>
      <c r="AO23" s="15">
        <f t="shared" si="13"/>
        <v>0</v>
      </c>
      <c r="AP23" s="15">
        <f t="shared" si="13"/>
        <v>0</v>
      </c>
      <c r="AQ23" s="14" t="s">
        <v>0</v>
      </c>
    </row>
    <row r="24" spans="1:43" s="2" customFormat="1" ht="42.75" customHeight="1">
      <c r="A24" s="12" t="s">
        <v>85</v>
      </c>
      <c r="B24" s="16" t="s">
        <v>84</v>
      </c>
      <c r="C24" s="14" t="s">
        <v>1</v>
      </c>
      <c r="D24" s="21">
        <f>D75</f>
        <v>0</v>
      </c>
      <c r="E24" s="21">
        <f t="shared" si="12"/>
        <v>0</v>
      </c>
      <c r="F24" s="21">
        <f t="shared" si="12"/>
        <v>0</v>
      </c>
      <c r="G24" s="21">
        <f t="shared" si="12"/>
        <v>0</v>
      </c>
      <c r="H24" s="15" t="e">
        <f>#REF!</f>
        <v>#REF!</v>
      </c>
      <c r="I24" s="15" t="e">
        <f>#REF!</f>
        <v>#REF!</v>
      </c>
      <c r="J24" s="15">
        <f t="shared" si="13"/>
        <v>0</v>
      </c>
      <c r="K24" s="15">
        <f t="shared" si="13"/>
        <v>0</v>
      </c>
      <c r="L24" s="15">
        <f t="shared" si="13"/>
        <v>0</v>
      </c>
      <c r="M24" s="15">
        <f t="shared" si="13"/>
        <v>7.51025835</v>
      </c>
      <c r="N24" s="15">
        <f t="shared" si="13"/>
        <v>0</v>
      </c>
      <c r="O24" s="15">
        <f t="shared" si="13"/>
        <v>0</v>
      </c>
      <c r="P24" s="15">
        <f t="shared" si="13"/>
        <v>0</v>
      </c>
      <c r="Q24" s="15">
        <f t="shared" si="13"/>
        <v>7.51025835</v>
      </c>
      <c r="R24" s="15">
        <f t="shared" si="13"/>
        <v>7.51</v>
      </c>
      <c r="S24" s="15">
        <f t="shared" si="13"/>
        <v>0</v>
      </c>
      <c r="T24" s="15">
        <f t="shared" si="13"/>
        <v>0</v>
      </c>
      <c r="U24" s="15">
        <f t="shared" si="13"/>
        <v>7.51</v>
      </c>
      <c r="V24" s="15">
        <f t="shared" si="13"/>
        <v>0</v>
      </c>
      <c r="W24" s="15" t="str">
        <f t="shared" si="13"/>
        <v>нд</v>
      </c>
      <c r="X24" s="15">
        <f t="shared" si="13"/>
        <v>0</v>
      </c>
      <c r="Y24" s="15" t="str">
        <f t="shared" si="13"/>
        <v>нд</v>
      </c>
      <c r="Z24" s="15">
        <f t="shared" si="13"/>
        <v>7.51025835</v>
      </c>
      <c r="AA24" s="15">
        <f t="shared" si="13"/>
        <v>0</v>
      </c>
      <c r="AB24" s="15">
        <f t="shared" si="13"/>
        <v>7.51</v>
      </c>
      <c r="AC24" s="15">
        <f t="shared" si="13"/>
        <v>0</v>
      </c>
      <c r="AD24" s="15">
        <f t="shared" si="13"/>
        <v>0</v>
      </c>
      <c r="AE24" s="15">
        <f t="shared" si="13"/>
        <v>7.51025835</v>
      </c>
      <c r="AF24" s="15">
        <f t="shared" si="13"/>
        <v>7.51</v>
      </c>
      <c r="AG24" s="15">
        <f t="shared" si="13"/>
        <v>0</v>
      </c>
      <c r="AH24" s="15">
        <f t="shared" si="13"/>
        <v>0</v>
      </c>
      <c r="AI24" s="15">
        <f t="shared" si="13"/>
        <v>0</v>
      </c>
      <c r="AJ24" s="15">
        <f t="shared" si="13"/>
        <v>0</v>
      </c>
      <c r="AK24" s="15">
        <f t="shared" si="13"/>
        <v>0</v>
      </c>
      <c r="AL24" s="15">
        <f t="shared" si="13"/>
        <v>0</v>
      </c>
      <c r="AM24" s="15">
        <f t="shared" si="13"/>
        <v>0</v>
      </c>
      <c r="AN24" s="15">
        <f t="shared" si="13"/>
        <v>0</v>
      </c>
      <c r="AO24" s="15">
        <f t="shared" si="13"/>
        <v>7.51025835</v>
      </c>
      <c r="AP24" s="15">
        <f t="shared" si="13"/>
        <v>7.51</v>
      </c>
      <c r="AQ24" s="14" t="s">
        <v>0</v>
      </c>
    </row>
    <row r="25" spans="1:43" s="2" customFormat="1" ht="42.75" customHeight="1">
      <c r="A25" s="12" t="s">
        <v>83</v>
      </c>
      <c r="B25" s="13" t="s">
        <v>148</v>
      </c>
      <c r="C25" s="14" t="s">
        <v>1</v>
      </c>
      <c r="D25" s="21">
        <f>D18</f>
        <v>0</v>
      </c>
      <c r="E25" s="21">
        <f t="shared" ref="E25:G25" si="14">E18</f>
        <v>0</v>
      </c>
      <c r="F25" s="21">
        <f t="shared" si="14"/>
        <v>0</v>
      </c>
      <c r="G25" s="21">
        <f t="shared" si="14"/>
        <v>0</v>
      </c>
      <c r="H25" s="15" t="e">
        <f t="shared" ref="H25" si="15">H18</f>
        <v>#REF!</v>
      </c>
      <c r="I25" s="15" t="e">
        <f t="shared" ref="I25:AP25" si="16">I18</f>
        <v>#REF!</v>
      </c>
      <c r="J25" s="15">
        <f t="shared" si="16"/>
        <v>2.0788799999999998</v>
      </c>
      <c r="K25" s="15">
        <f t="shared" si="16"/>
        <v>0.49270000000000003</v>
      </c>
      <c r="L25" s="15">
        <f t="shared" si="16"/>
        <v>3.2869299999999999</v>
      </c>
      <c r="M25" s="15">
        <f t="shared" si="16"/>
        <v>287.46505715000001</v>
      </c>
      <c r="N25" s="15">
        <f t="shared" si="16"/>
        <v>21.866241800000001</v>
      </c>
      <c r="O25" s="15">
        <f t="shared" si="16"/>
        <v>258.08855699999998</v>
      </c>
      <c r="P25" s="15">
        <f t="shared" si="16"/>
        <v>0</v>
      </c>
      <c r="Q25" s="15">
        <f t="shared" si="16"/>
        <v>7.51025835</v>
      </c>
      <c r="R25" s="15">
        <f t="shared" si="16"/>
        <v>356.49516800000004</v>
      </c>
      <c r="S25" s="15">
        <f t="shared" si="16"/>
        <v>26.628954</v>
      </c>
      <c r="T25" s="15">
        <f t="shared" si="16"/>
        <v>322.35621400000002</v>
      </c>
      <c r="U25" s="15">
        <f t="shared" si="16"/>
        <v>7.51</v>
      </c>
      <c r="V25" s="15">
        <f t="shared" si="16"/>
        <v>0</v>
      </c>
      <c r="W25" s="15">
        <f t="shared" si="16"/>
        <v>0</v>
      </c>
      <c r="X25" s="15">
        <f t="shared" si="16"/>
        <v>0</v>
      </c>
      <c r="Y25" s="15">
        <f t="shared" si="16"/>
        <v>0</v>
      </c>
      <c r="Z25" s="15">
        <f t="shared" si="16"/>
        <v>285.96105714999999</v>
      </c>
      <c r="AA25" s="15">
        <f t="shared" si="16"/>
        <v>0</v>
      </c>
      <c r="AB25" s="15">
        <f t="shared" si="16"/>
        <v>324.79316799999998</v>
      </c>
      <c r="AC25" s="15">
        <f t="shared" si="16"/>
        <v>0</v>
      </c>
      <c r="AD25" s="15">
        <f t="shared" si="16"/>
        <v>28.41507</v>
      </c>
      <c r="AE25" s="15">
        <f t="shared" si="16"/>
        <v>60.510258350000001</v>
      </c>
      <c r="AF25" s="15">
        <f t="shared" si="16"/>
        <v>13.32574</v>
      </c>
      <c r="AG25" s="15">
        <f t="shared" si="16"/>
        <v>30</v>
      </c>
      <c r="AH25" s="15">
        <f t="shared" si="16"/>
        <v>58.331058999999996</v>
      </c>
      <c r="AI25" s="15">
        <f t="shared" si="16"/>
        <v>12</v>
      </c>
      <c r="AJ25" s="15">
        <f t="shared" si="16"/>
        <v>45.007849999999998</v>
      </c>
      <c r="AK25" s="15">
        <f t="shared" si="16"/>
        <v>48.5</v>
      </c>
      <c r="AL25" s="15">
        <f t="shared" si="16"/>
        <v>48.7</v>
      </c>
      <c r="AM25" s="15">
        <f t="shared" si="16"/>
        <v>115</v>
      </c>
      <c r="AN25" s="15">
        <f t="shared" si="16"/>
        <v>116.505781</v>
      </c>
      <c r="AO25" s="15">
        <f t="shared" si="16"/>
        <v>266.01025835000002</v>
      </c>
      <c r="AP25" s="15">
        <f t="shared" si="16"/>
        <v>277.05468999999999</v>
      </c>
      <c r="AQ25" s="14" t="s">
        <v>0</v>
      </c>
    </row>
    <row r="26" spans="1:43" s="8" customFormat="1" ht="42.75" customHeight="1">
      <c r="A26" s="12" t="s">
        <v>82</v>
      </c>
      <c r="B26" s="13" t="s">
        <v>81</v>
      </c>
      <c r="C26" s="14" t="s">
        <v>1</v>
      </c>
      <c r="D26" s="22">
        <f>D27+D31+D34+D43</f>
        <v>0</v>
      </c>
      <c r="E26" s="22">
        <f t="shared" ref="E26:G26" si="17">E27+E31+E34+E43</f>
        <v>0</v>
      </c>
      <c r="F26" s="22">
        <f t="shared" si="17"/>
        <v>0</v>
      </c>
      <c r="G26" s="22">
        <f t="shared" si="17"/>
        <v>0</v>
      </c>
      <c r="H26" s="19">
        <f t="shared" ref="H26" si="18">H27+H31+H34+H43</f>
        <v>0</v>
      </c>
      <c r="I26" s="19">
        <f t="shared" ref="I26:AP26" si="19">I27+I31+I34+I43</f>
        <v>0</v>
      </c>
      <c r="J26" s="19">
        <f t="shared" si="19"/>
        <v>0</v>
      </c>
      <c r="K26" s="19">
        <f t="shared" si="19"/>
        <v>0</v>
      </c>
      <c r="L26" s="19">
        <f t="shared" si="19"/>
        <v>0</v>
      </c>
      <c r="M26" s="19">
        <f t="shared" si="19"/>
        <v>0</v>
      </c>
      <c r="N26" s="19">
        <f t="shared" si="19"/>
        <v>0</v>
      </c>
      <c r="O26" s="19">
        <f t="shared" si="19"/>
        <v>0</v>
      </c>
      <c r="P26" s="19">
        <f t="shared" si="19"/>
        <v>0</v>
      </c>
      <c r="Q26" s="19">
        <f t="shared" si="19"/>
        <v>0</v>
      </c>
      <c r="R26" s="19">
        <f t="shared" si="19"/>
        <v>0</v>
      </c>
      <c r="S26" s="19">
        <f t="shared" si="19"/>
        <v>0</v>
      </c>
      <c r="T26" s="19">
        <f t="shared" si="19"/>
        <v>0</v>
      </c>
      <c r="U26" s="19">
        <f t="shared" si="19"/>
        <v>0</v>
      </c>
      <c r="V26" s="19">
        <f t="shared" si="19"/>
        <v>0</v>
      </c>
      <c r="W26" s="19">
        <f t="shared" si="19"/>
        <v>0</v>
      </c>
      <c r="X26" s="19">
        <f t="shared" si="19"/>
        <v>0</v>
      </c>
      <c r="Y26" s="19">
        <f t="shared" si="19"/>
        <v>0</v>
      </c>
      <c r="Z26" s="19">
        <f t="shared" si="19"/>
        <v>0</v>
      </c>
      <c r="AA26" s="19">
        <f t="shared" si="19"/>
        <v>0</v>
      </c>
      <c r="AB26" s="19">
        <f t="shared" si="19"/>
        <v>0</v>
      </c>
      <c r="AC26" s="19">
        <f t="shared" si="19"/>
        <v>0</v>
      </c>
      <c r="AD26" s="19">
        <f t="shared" si="19"/>
        <v>0</v>
      </c>
      <c r="AE26" s="19">
        <f t="shared" si="19"/>
        <v>0</v>
      </c>
      <c r="AF26" s="19">
        <f t="shared" si="19"/>
        <v>0</v>
      </c>
      <c r="AG26" s="19">
        <f t="shared" si="19"/>
        <v>0</v>
      </c>
      <c r="AH26" s="19">
        <f t="shared" si="19"/>
        <v>0</v>
      </c>
      <c r="AI26" s="19">
        <f t="shared" si="19"/>
        <v>0</v>
      </c>
      <c r="AJ26" s="19">
        <f t="shared" si="19"/>
        <v>0</v>
      </c>
      <c r="AK26" s="19">
        <f t="shared" si="19"/>
        <v>0</v>
      </c>
      <c r="AL26" s="19">
        <f t="shared" si="19"/>
        <v>0</v>
      </c>
      <c r="AM26" s="19">
        <f t="shared" si="19"/>
        <v>0</v>
      </c>
      <c r="AN26" s="19">
        <f t="shared" si="19"/>
        <v>0</v>
      </c>
      <c r="AO26" s="19">
        <f t="shared" si="19"/>
        <v>0</v>
      </c>
      <c r="AP26" s="19">
        <f t="shared" si="19"/>
        <v>0</v>
      </c>
      <c r="AQ26" s="14" t="s">
        <v>0</v>
      </c>
    </row>
    <row r="27" spans="1:43" s="8" customFormat="1" ht="42.75" customHeight="1">
      <c r="A27" s="12" t="s">
        <v>80</v>
      </c>
      <c r="B27" s="13" t="s">
        <v>79</v>
      </c>
      <c r="C27" s="14" t="s">
        <v>1</v>
      </c>
      <c r="D27" s="22">
        <f>D28+D29+D30</f>
        <v>0</v>
      </c>
      <c r="E27" s="22">
        <f t="shared" ref="E27:G27" si="20">E28+E29+E30</f>
        <v>0</v>
      </c>
      <c r="F27" s="22">
        <f t="shared" si="20"/>
        <v>0</v>
      </c>
      <c r="G27" s="22">
        <f t="shared" si="20"/>
        <v>0</v>
      </c>
      <c r="H27" s="19">
        <f t="shared" ref="H27" si="21">H28+H29+H30</f>
        <v>0</v>
      </c>
      <c r="I27" s="19">
        <f t="shared" ref="I27:AP27" si="22">I28+I29+I30</f>
        <v>0</v>
      </c>
      <c r="J27" s="19">
        <f t="shared" si="22"/>
        <v>0</v>
      </c>
      <c r="K27" s="19">
        <f t="shared" si="22"/>
        <v>0</v>
      </c>
      <c r="L27" s="19">
        <f t="shared" si="22"/>
        <v>0</v>
      </c>
      <c r="M27" s="19">
        <f t="shared" si="22"/>
        <v>0</v>
      </c>
      <c r="N27" s="19">
        <f t="shared" si="22"/>
        <v>0</v>
      </c>
      <c r="O27" s="19">
        <f t="shared" si="22"/>
        <v>0</v>
      </c>
      <c r="P27" s="19">
        <f t="shared" si="22"/>
        <v>0</v>
      </c>
      <c r="Q27" s="19">
        <f t="shared" si="22"/>
        <v>0</v>
      </c>
      <c r="R27" s="19">
        <f t="shared" si="22"/>
        <v>0</v>
      </c>
      <c r="S27" s="19">
        <f t="shared" si="22"/>
        <v>0</v>
      </c>
      <c r="T27" s="19">
        <f t="shared" si="22"/>
        <v>0</v>
      </c>
      <c r="U27" s="19">
        <f t="shared" si="22"/>
        <v>0</v>
      </c>
      <c r="V27" s="19">
        <f t="shared" si="22"/>
        <v>0</v>
      </c>
      <c r="W27" s="19">
        <f t="shared" si="22"/>
        <v>0</v>
      </c>
      <c r="X27" s="19">
        <f t="shared" si="22"/>
        <v>0</v>
      </c>
      <c r="Y27" s="19">
        <f t="shared" si="22"/>
        <v>0</v>
      </c>
      <c r="Z27" s="19">
        <f t="shared" si="22"/>
        <v>0</v>
      </c>
      <c r="AA27" s="19">
        <f t="shared" si="22"/>
        <v>0</v>
      </c>
      <c r="AB27" s="19">
        <f t="shared" si="22"/>
        <v>0</v>
      </c>
      <c r="AC27" s="19">
        <f t="shared" si="22"/>
        <v>0</v>
      </c>
      <c r="AD27" s="19">
        <f t="shared" si="22"/>
        <v>0</v>
      </c>
      <c r="AE27" s="19">
        <f t="shared" si="22"/>
        <v>0</v>
      </c>
      <c r="AF27" s="19">
        <f t="shared" si="22"/>
        <v>0</v>
      </c>
      <c r="AG27" s="19">
        <f t="shared" si="22"/>
        <v>0</v>
      </c>
      <c r="AH27" s="19">
        <f t="shared" si="22"/>
        <v>0</v>
      </c>
      <c r="AI27" s="19">
        <f t="shared" si="22"/>
        <v>0</v>
      </c>
      <c r="AJ27" s="19">
        <f t="shared" si="22"/>
        <v>0</v>
      </c>
      <c r="AK27" s="19">
        <f t="shared" si="22"/>
        <v>0</v>
      </c>
      <c r="AL27" s="19">
        <f t="shared" si="22"/>
        <v>0</v>
      </c>
      <c r="AM27" s="19">
        <f t="shared" si="22"/>
        <v>0</v>
      </c>
      <c r="AN27" s="19">
        <f t="shared" si="22"/>
        <v>0</v>
      </c>
      <c r="AO27" s="19">
        <f t="shared" si="22"/>
        <v>0</v>
      </c>
      <c r="AP27" s="19">
        <f t="shared" si="22"/>
        <v>0</v>
      </c>
      <c r="AQ27" s="14" t="s">
        <v>0</v>
      </c>
    </row>
    <row r="28" spans="1:43" s="8" customFormat="1" ht="42.75" customHeight="1">
      <c r="A28" s="12" t="s">
        <v>78</v>
      </c>
      <c r="B28" s="13" t="s">
        <v>77</v>
      </c>
      <c r="C28" s="14" t="s">
        <v>1</v>
      </c>
      <c r="D28" s="22">
        <v>0</v>
      </c>
      <c r="E28" s="22">
        <v>0</v>
      </c>
      <c r="F28" s="22">
        <v>0</v>
      </c>
      <c r="G28" s="22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  <c r="AL28" s="19">
        <v>0</v>
      </c>
      <c r="AM28" s="19">
        <v>0</v>
      </c>
      <c r="AN28" s="19">
        <v>0</v>
      </c>
      <c r="AO28" s="19">
        <v>0</v>
      </c>
      <c r="AP28" s="19">
        <v>0</v>
      </c>
      <c r="AQ28" s="14" t="s">
        <v>0</v>
      </c>
    </row>
    <row r="29" spans="1:43" s="8" customFormat="1" ht="42.75" customHeight="1">
      <c r="A29" s="12" t="s">
        <v>76</v>
      </c>
      <c r="B29" s="13" t="s">
        <v>75</v>
      </c>
      <c r="C29" s="14" t="s">
        <v>1</v>
      </c>
      <c r="D29" s="22">
        <v>0</v>
      </c>
      <c r="E29" s="22">
        <v>0</v>
      </c>
      <c r="F29" s="22">
        <v>0</v>
      </c>
      <c r="G29" s="22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  <c r="AF29" s="19">
        <v>0</v>
      </c>
      <c r="AG29" s="19">
        <v>0</v>
      </c>
      <c r="AH29" s="19">
        <v>0</v>
      </c>
      <c r="AI29" s="19">
        <v>0</v>
      </c>
      <c r="AJ29" s="19">
        <v>0</v>
      </c>
      <c r="AK29" s="19">
        <v>0</v>
      </c>
      <c r="AL29" s="19">
        <v>0</v>
      </c>
      <c r="AM29" s="19">
        <v>0</v>
      </c>
      <c r="AN29" s="19">
        <v>0</v>
      </c>
      <c r="AO29" s="19">
        <v>0</v>
      </c>
      <c r="AP29" s="19">
        <v>0</v>
      </c>
      <c r="AQ29" s="14" t="s">
        <v>0</v>
      </c>
    </row>
    <row r="30" spans="1:43" s="8" customFormat="1" ht="42.75" customHeight="1">
      <c r="A30" s="12" t="s">
        <v>74</v>
      </c>
      <c r="B30" s="13" t="s">
        <v>73</v>
      </c>
      <c r="C30" s="14" t="s">
        <v>1</v>
      </c>
      <c r="D30" s="22">
        <v>0</v>
      </c>
      <c r="E30" s="22">
        <v>0</v>
      </c>
      <c r="F30" s="22">
        <v>0</v>
      </c>
      <c r="G30" s="22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9">
        <v>0</v>
      </c>
      <c r="AO30" s="19">
        <v>0</v>
      </c>
      <c r="AP30" s="19">
        <v>0</v>
      </c>
      <c r="AQ30" s="14" t="s">
        <v>0</v>
      </c>
    </row>
    <row r="31" spans="1:43" s="8" customFormat="1" ht="42.75" customHeight="1">
      <c r="A31" s="12" t="s">
        <v>72</v>
      </c>
      <c r="B31" s="13" t="s">
        <v>71</v>
      </c>
      <c r="C31" s="14" t="s">
        <v>1</v>
      </c>
      <c r="D31" s="22">
        <f>D32+D33</f>
        <v>0</v>
      </c>
      <c r="E31" s="22">
        <f t="shared" ref="E31:G31" si="23">E32+E33</f>
        <v>0</v>
      </c>
      <c r="F31" s="22">
        <f t="shared" si="23"/>
        <v>0</v>
      </c>
      <c r="G31" s="22">
        <f t="shared" si="23"/>
        <v>0</v>
      </c>
      <c r="H31" s="19">
        <f t="shared" ref="H31" si="24">H32+H33</f>
        <v>0</v>
      </c>
      <c r="I31" s="19">
        <f t="shared" ref="I31:AP31" si="25">I32+I33</f>
        <v>0</v>
      </c>
      <c r="J31" s="19">
        <f t="shared" si="25"/>
        <v>0</v>
      </c>
      <c r="K31" s="19">
        <f t="shared" si="25"/>
        <v>0</v>
      </c>
      <c r="L31" s="19">
        <f t="shared" si="25"/>
        <v>0</v>
      </c>
      <c r="M31" s="19">
        <f t="shared" si="25"/>
        <v>0</v>
      </c>
      <c r="N31" s="19">
        <f t="shared" si="25"/>
        <v>0</v>
      </c>
      <c r="O31" s="19">
        <f t="shared" si="25"/>
        <v>0</v>
      </c>
      <c r="P31" s="19">
        <f t="shared" si="25"/>
        <v>0</v>
      </c>
      <c r="Q31" s="19">
        <f t="shared" si="25"/>
        <v>0</v>
      </c>
      <c r="R31" s="19">
        <f t="shared" si="25"/>
        <v>0</v>
      </c>
      <c r="S31" s="19">
        <f t="shared" si="25"/>
        <v>0</v>
      </c>
      <c r="T31" s="19">
        <f t="shared" si="25"/>
        <v>0</v>
      </c>
      <c r="U31" s="19">
        <f t="shared" si="25"/>
        <v>0</v>
      </c>
      <c r="V31" s="19">
        <f t="shared" si="25"/>
        <v>0</v>
      </c>
      <c r="W31" s="19">
        <f t="shared" si="25"/>
        <v>0</v>
      </c>
      <c r="X31" s="19">
        <f t="shared" si="25"/>
        <v>0</v>
      </c>
      <c r="Y31" s="19">
        <f t="shared" si="25"/>
        <v>0</v>
      </c>
      <c r="Z31" s="19">
        <f t="shared" si="25"/>
        <v>0</v>
      </c>
      <c r="AA31" s="19">
        <f t="shared" si="25"/>
        <v>0</v>
      </c>
      <c r="AB31" s="19">
        <f t="shared" si="25"/>
        <v>0</v>
      </c>
      <c r="AC31" s="19">
        <f t="shared" si="25"/>
        <v>0</v>
      </c>
      <c r="AD31" s="19">
        <f t="shared" si="25"/>
        <v>0</v>
      </c>
      <c r="AE31" s="19">
        <f t="shared" si="25"/>
        <v>0</v>
      </c>
      <c r="AF31" s="19">
        <f t="shared" si="25"/>
        <v>0</v>
      </c>
      <c r="AG31" s="19">
        <f t="shared" si="25"/>
        <v>0</v>
      </c>
      <c r="AH31" s="19">
        <f t="shared" si="25"/>
        <v>0</v>
      </c>
      <c r="AI31" s="19">
        <f t="shared" si="25"/>
        <v>0</v>
      </c>
      <c r="AJ31" s="19">
        <f t="shared" si="25"/>
        <v>0</v>
      </c>
      <c r="AK31" s="19">
        <f t="shared" si="25"/>
        <v>0</v>
      </c>
      <c r="AL31" s="19">
        <f t="shared" si="25"/>
        <v>0</v>
      </c>
      <c r="AM31" s="19">
        <f t="shared" si="25"/>
        <v>0</v>
      </c>
      <c r="AN31" s="19">
        <f t="shared" si="25"/>
        <v>0</v>
      </c>
      <c r="AO31" s="19">
        <f t="shared" si="25"/>
        <v>0</v>
      </c>
      <c r="AP31" s="19">
        <f t="shared" si="25"/>
        <v>0</v>
      </c>
      <c r="AQ31" s="14" t="s">
        <v>0</v>
      </c>
    </row>
    <row r="32" spans="1:43" s="8" customFormat="1" ht="42.75" customHeight="1">
      <c r="A32" s="12" t="s">
        <v>70</v>
      </c>
      <c r="B32" s="13" t="s">
        <v>69</v>
      </c>
      <c r="C32" s="14" t="s">
        <v>1</v>
      </c>
      <c r="D32" s="22">
        <v>0</v>
      </c>
      <c r="E32" s="22">
        <v>0</v>
      </c>
      <c r="F32" s="22">
        <v>0</v>
      </c>
      <c r="G32" s="22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0</v>
      </c>
      <c r="AO32" s="19">
        <v>0</v>
      </c>
      <c r="AP32" s="19">
        <v>0</v>
      </c>
      <c r="AQ32" s="14" t="s">
        <v>0</v>
      </c>
    </row>
    <row r="33" spans="1:43" s="8" customFormat="1" ht="42.75" customHeight="1">
      <c r="A33" s="12" t="s">
        <v>68</v>
      </c>
      <c r="B33" s="13" t="s">
        <v>67</v>
      </c>
      <c r="C33" s="14" t="s">
        <v>1</v>
      </c>
      <c r="D33" s="22">
        <v>0</v>
      </c>
      <c r="E33" s="22">
        <v>0</v>
      </c>
      <c r="F33" s="22">
        <v>0</v>
      </c>
      <c r="G33" s="22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0</v>
      </c>
      <c r="AO33" s="19">
        <v>0</v>
      </c>
      <c r="AP33" s="19">
        <v>0</v>
      </c>
      <c r="AQ33" s="14" t="s">
        <v>0</v>
      </c>
    </row>
    <row r="34" spans="1:43" s="8" customFormat="1" ht="42.75" customHeight="1">
      <c r="A34" s="12" t="s">
        <v>66</v>
      </c>
      <c r="B34" s="13" t="s">
        <v>65</v>
      </c>
      <c r="C34" s="14" t="s">
        <v>1</v>
      </c>
      <c r="D34" s="22">
        <f>D35+D39</f>
        <v>0</v>
      </c>
      <c r="E34" s="22">
        <f t="shared" ref="E34:G34" si="26">E35+E39</f>
        <v>0</v>
      </c>
      <c r="F34" s="22">
        <f t="shared" si="26"/>
        <v>0</v>
      </c>
      <c r="G34" s="22">
        <f t="shared" si="26"/>
        <v>0</v>
      </c>
      <c r="H34" s="19">
        <f t="shared" ref="H34" si="27">H35+H39</f>
        <v>0</v>
      </c>
      <c r="I34" s="19">
        <f t="shared" ref="I34:AP34" si="28">I35+I39</f>
        <v>0</v>
      </c>
      <c r="J34" s="19">
        <f t="shared" si="28"/>
        <v>0</v>
      </c>
      <c r="K34" s="19">
        <f t="shared" si="28"/>
        <v>0</v>
      </c>
      <c r="L34" s="19">
        <f t="shared" si="28"/>
        <v>0</v>
      </c>
      <c r="M34" s="19">
        <f t="shared" si="28"/>
        <v>0</v>
      </c>
      <c r="N34" s="19">
        <f t="shared" si="28"/>
        <v>0</v>
      </c>
      <c r="O34" s="19">
        <f t="shared" si="28"/>
        <v>0</v>
      </c>
      <c r="P34" s="19">
        <f t="shared" si="28"/>
        <v>0</v>
      </c>
      <c r="Q34" s="19">
        <f t="shared" si="28"/>
        <v>0</v>
      </c>
      <c r="R34" s="19">
        <f t="shared" si="28"/>
        <v>0</v>
      </c>
      <c r="S34" s="19">
        <f t="shared" si="28"/>
        <v>0</v>
      </c>
      <c r="T34" s="19">
        <f t="shared" si="28"/>
        <v>0</v>
      </c>
      <c r="U34" s="19">
        <f t="shared" si="28"/>
        <v>0</v>
      </c>
      <c r="V34" s="19">
        <f t="shared" si="28"/>
        <v>0</v>
      </c>
      <c r="W34" s="19">
        <f t="shared" si="28"/>
        <v>0</v>
      </c>
      <c r="X34" s="19">
        <f t="shared" si="28"/>
        <v>0</v>
      </c>
      <c r="Y34" s="19">
        <f t="shared" si="28"/>
        <v>0</v>
      </c>
      <c r="Z34" s="19">
        <f t="shared" si="28"/>
        <v>0</v>
      </c>
      <c r="AA34" s="19">
        <f t="shared" si="28"/>
        <v>0</v>
      </c>
      <c r="AB34" s="19">
        <f t="shared" si="28"/>
        <v>0</v>
      </c>
      <c r="AC34" s="19">
        <f t="shared" si="28"/>
        <v>0</v>
      </c>
      <c r="AD34" s="19">
        <f t="shared" si="28"/>
        <v>0</v>
      </c>
      <c r="AE34" s="19">
        <f t="shared" si="28"/>
        <v>0</v>
      </c>
      <c r="AF34" s="19">
        <f t="shared" si="28"/>
        <v>0</v>
      </c>
      <c r="AG34" s="19">
        <f t="shared" si="28"/>
        <v>0</v>
      </c>
      <c r="AH34" s="19">
        <f t="shared" si="28"/>
        <v>0</v>
      </c>
      <c r="AI34" s="19">
        <f t="shared" si="28"/>
        <v>0</v>
      </c>
      <c r="AJ34" s="19">
        <f t="shared" si="28"/>
        <v>0</v>
      </c>
      <c r="AK34" s="19">
        <f t="shared" si="28"/>
        <v>0</v>
      </c>
      <c r="AL34" s="19">
        <f t="shared" si="28"/>
        <v>0</v>
      </c>
      <c r="AM34" s="19">
        <f t="shared" si="28"/>
        <v>0</v>
      </c>
      <c r="AN34" s="19">
        <f t="shared" si="28"/>
        <v>0</v>
      </c>
      <c r="AO34" s="19">
        <f t="shared" si="28"/>
        <v>0</v>
      </c>
      <c r="AP34" s="19">
        <f t="shared" si="28"/>
        <v>0</v>
      </c>
      <c r="AQ34" s="14" t="s">
        <v>0</v>
      </c>
    </row>
    <row r="35" spans="1:43" s="8" customFormat="1" ht="42.75" customHeight="1">
      <c r="A35" s="12" t="s">
        <v>64</v>
      </c>
      <c r="B35" s="13" t="s">
        <v>62</v>
      </c>
      <c r="C35" s="14" t="s">
        <v>1</v>
      </c>
      <c r="D35" s="22">
        <f>D36+D37+D38</f>
        <v>0</v>
      </c>
      <c r="E35" s="22">
        <f t="shared" ref="E35:G35" si="29">E36+E37+E38</f>
        <v>0</v>
      </c>
      <c r="F35" s="22">
        <f t="shared" si="29"/>
        <v>0</v>
      </c>
      <c r="G35" s="22">
        <f t="shared" si="29"/>
        <v>0</v>
      </c>
      <c r="H35" s="19">
        <f t="shared" ref="H35" si="30">H36+H37+H38</f>
        <v>0</v>
      </c>
      <c r="I35" s="19">
        <f t="shared" ref="I35:AP35" si="31">I36+I37+I38</f>
        <v>0</v>
      </c>
      <c r="J35" s="19">
        <f t="shared" si="31"/>
        <v>0</v>
      </c>
      <c r="K35" s="19">
        <f t="shared" si="31"/>
        <v>0</v>
      </c>
      <c r="L35" s="19">
        <f t="shared" si="31"/>
        <v>0</v>
      </c>
      <c r="M35" s="19">
        <f t="shared" si="31"/>
        <v>0</v>
      </c>
      <c r="N35" s="19">
        <f t="shared" si="31"/>
        <v>0</v>
      </c>
      <c r="O35" s="19">
        <f t="shared" si="31"/>
        <v>0</v>
      </c>
      <c r="P35" s="19">
        <f t="shared" si="31"/>
        <v>0</v>
      </c>
      <c r="Q35" s="19">
        <f t="shared" si="31"/>
        <v>0</v>
      </c>
      <c r="R35" s="19">
        <f t="shared" si="31"/>
        <v>0</v>
      </c>
      <c r="S35" s="19">
        <f t="shared" si="31"/>
        <v>0</v>
      </c>
      <c r="T35" s="19">
        <f t="shared" si="31"/>
        <v>0</v>
      </c>
      <c r="U35" s="19">
        <f t="shared" si="31"/>
        <v>0</v>
      </c>
      <c r="V35" s="19">
        <f t="shared" si="31"/>
        <v>0</v>
      </c>
      <c r="W35" s="19">
        <f t="shared" si="31"/>
        <v>0</v>
      </c>
      <c r="X35" s="19">
        <f t="shared" si="31"/>
        <v>0</v>
      </c>
      <c r="Y35" s="19">
        <f t="shared" si="31"/>
        <v>0</v>
      </c>
      <c r="Z35" s="19">
        <f t="shared" si="31"/>
        <v>0</v>
      </c>
      <c r="AA35" s="19">
        <f t="shared" si="31"/>
        <v>0</v>
      </c>
      <c r="AB35" s="19">
        <f t="shared" si="31"/>
        <v>0</v>
      </c>
      <c r="AC35" s="19">
        <f t="shared" si="31"/>
        <v>0</v>
      </c>
      <c r="AD35" s="19">
        <f t="shared" si="31"/>
        <v>0</v>
      </c>
      <c r="AE35" s="19">
        <f t="shared" si="31"/>
        <v>0</v>
      </c>
      <c r="AF35" s="19">
        <f t="shared" si="31"/>
        <v>0</v>
      </c>
      <c r="AG35" s="19">
        <f t="shared" si="31"/>
        <v>0</v>
      </c>
      <c r="AH35" s="19">
        <f t="shared" si="31"/>
        <v>0</v>
      </c>
      <c r="AI35" s="19">
        <f t="shared" si="31"/>
        <v>0</v>
      </c>
      <c r="AJ35" s="19">
        <f t="shared" si="31"/>
        <v>0</v>
      </c>
      <c r="AK35" s="19">
        <f t="shared" si="31"/>
        <v>0</v>
      </c>
      <c r="AL35" s="19">
        <f t="shared" si="31"/>
        <v>0</v>
      </c>
      <c r="AM35" s="19">
        <f t="shared" si="31"/>
        <v>0</v>
      </c>
      <c r="AN35" s="19">
        <f t="shared" si="31"/>
        <v>0</v>
      </c>
      <c r="AO35" s="19">
        <f t="shared" si="31"/>
        <v>0</v>
      </c>
      <c r="AP35" s="19">
        <f t="shared" si="31"/>
        <v>0</v>
      </c>
      <c r="AQ35" s="14" t="s">
        <v>0</v>
      </c>
    </row>
    <row r="36" spans="1:43" s="8" customFormat="1" ht="42.75" customHeight="1">
      <c r="A36" s="12" t="s">
        <v>64</v>
      </c>
      <c r="B36" s="13" t="s">
        <v>61</v>
      </c>
      <c r="C36" s="14" t="s">
        <v>1</v>
      </c>
      <c r="D36" s="22">
        <v>0</v>
      </c>
      <c r="E36" s="22">
        <v>0</v>
      </c>
      <c r="F36" s="22">
        <v>0</v>
      </c>
      <c r="G36" s="22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0</v>
      </c>
      <c r="AO36" s="19">
        <v>0</v>
      </c>
      <c r="AP36" s="19">
        <v>0</v>
      </c>
      <c r="AQ36" s="14" t="s">
        <v>0</v>
      </c>
    </row>
    <row r="37" spans="1:43" s="8" customFormat="1" ht="42.75" customHeight="1">
      <c r="A37" s="12" t="s">
        <v>64</v>
      </c>
      <c r="B37" s="13" t="s">
        <v>60</v>
      </c>
      <c r="C37" s="14" t="s">
        <v>1</v>
      </c>
      <c r="D37" s="22">
        <v>0</v>
      </c>
      <c r="E37" s="22">
        <v>0</v>
      </c>
      <c r="F37" s="22">
        <v>0</v>
      </c>
      <c r="G37" s="22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0</v>
      </c>
      <c r="AO37" s="19">
        <v>0</v>
      </c>
      <c r="AP37" s="19">
        <v>0</v>
      </c>
      <c r="AQ37" s="14" t="s">
        <v>0</v>
      </c>
    </row>
    <row r="38" spans="1:43" s="8" customFormat="1" ht="42.75" customHeight="1">
      <c r="A38" s="12" t="s">
        <v>64</v>
      </c>
      <c r="B38" s="13" t="s">
        <v>63</v>
      </c>
      <c r="C38" s="14" t="s">
        <v>1</v>
      </c>
      <c r="D38" s="22">
        <v>0</v>
      </c>
      <c r="E38" s="22">
        <v>0</v>
      </c>
      <c r="F38" s="22">
        <v>0</v>
      </c>
      <c r="G38" s="22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0</v>
      </c>
      <c r="AO38" s="19">
        <v>0</v>
      </c>
      <c r="AP38" s="19">
        <v>0</v>
      </c>
      <c r="AQ38" s="14" t="s">
        <v>0</v>
      </c>
    </row>
    <row r="39" spans="1:43" s="8" customFormat="1" ht="42.75" customHeight="1">
      <c r="A39" s="12" t="s">
        <v>59</v>
      </c>
      <c r="B39" s="13" t="s">
        <v>62</v>
      </c>
      <c r="C39" s="14" t="s">
        <v>1</v>
      </c>
      <c r="D39" s="22">
        <f>D40+D41+D42</f>
        <v>0</v>
      </c>
      <c r="E39" s="22">
        <f t="shared" ref="E39:G39" si="32">E40+E41+E42</f>
        <v>0</v>
      </c>
      <c r="F39" s="22">
        <f t="shared" si="32"/>
        <v>0</v>
      </c>
      <c r="G39" s="22">
        <f t="shared" si="32"/>
        <v>0</v>
      </c>
      <c r="H39" s="19">
        <f t="shared" ref="H39" si="33">H40+H41+H42</f>
        <v>0</v>
      </c>
      <c r="I39" s="19">
        <f t="shared" ref="I39:AP39" si="34">I40+I41+I42</f>
        <v>0</v>
      </c>
      <c r="J39" s="19">
        <f t="shared" si="34"/>
        <v>0</v>
      </c>
      <c r="K39" s="19">
        <f t="shared" si="34"/>
        <v>0</v>
      </c>
      <c r="L39" s="19">
        <f t="shared" si="34"/>
        <v>0</v>
      </c>
      <c r="M39" s="19">
        <f t="shared" si="34"/>
        <v>0</v>
      </c>
      <c r="N39" s="19">
        <f t="shared" si="34"/>
        <v>0</v>
      </c>
      <c r="O39" s="19">
        <f t="shared" si="34"/>
        <v>0</v>
      </c>
      <c r="P39" s="19">
        <f t="shared" si="34"/>
        <v>0</v>
      </c>
      <c r="Q39" s="19">
        <f t="shared" si="34"/>
        <v>0</v>
      </c>
      <c r="R39" s="19">
        <f t="shared" si="34"/>
        <v>0</v>
      </c>
      <c r="S39" s="19">
        <f t="shared" si="34"/>
        <v>0</v>
      </c>
      <c r="T39" s="19">
        <f t="shared" si="34"/>
        <v>0</v>
      </c>
      <c r="U39" s="19">
        <f t="shared" si="34"/>
        <v>0</v>
      </c>
      <c r="V39" s="19">
        <f t="shared" si="34"/>
        <v>0</v>
      </c>
      <c r="W39" s="19">
        <f t="shared" si="34"/>
        <v>0</v>
      </c>
      <c r="X39" s="19">
        <f t="shared" si="34"/>
        <v>0</v>
      </c>
      <c r="Y39" s="19">
        <f t="shared" si="34"/>
        <v>0</v>
      </c>
      <c r="Z39" s="19">
        <f t="shared" si="34"/>
        <v>0</v>
      </c>
      <c r="AA39" s="19">
        <f t="shared" si="34"/>
        <v>0</v>
      </c>
      <c r="AB39" s="19">
        <f t="shared" si="34"/>
        <v>0</v>
      </c>
      <c r="AC39" s="19">
        <f t="shared" si="34"/>
        <v>0</v>
      </c>
      <c r="AD39" s="19">
        <f t="shared" si="34"/>
        <v>0</v>
      </c>
      <c r="AE39" s="19">
        <f t="shared" si="34"/>
        <v>0</v>
      </c>
      <c r="AF39" s="19">
        <f t="shared" si="34"/>
        <v>0</v>
      </c>
      <c r="AG39" s="19">
        <f t="shared" si="34"/>
        <v>0</v>
      </c>
      <c r="AH39" s="19">
        <f t="shared" si="34"/>
        <v>0</v>
      </c>
      <c r="AI39" s="19">
        <f t="shared" si="34"/>
        <v>0</v>
      </c>
      <c r="AJ39" s="19">
        <f t="shared" si="34"/>
        <v>0</v>
      </c>
      <c r="AK39" s="19">
        <f t="shared" si="34"/>
        <v>0</v>
      </c>
      <c r="AL39" s="19">
        <f t="shared" si="34"/>
        <v>0</v>
      </c>
      <c r="AM39" s="19">
        <f t="shared" si="34"/>
        <v>0</v>
      </c>
      <c r="AN39" s="19">
        <f t="shared" si="34"/>
        <v>0</v>
      </c>
      <c r="AO39" s="19">
        <f t="shared" si="34"/>
        <v>0</v>
      </c>
      <c r="AP39" s="19">
        <f t="shared" si="34"/>
        <v>0</v>
      </c>
      <c r="AQ39" s="14" t="s">
        <v>0</v>
      </c>
    </row>
    <row r="40" spans="1:43" s="8" customFormat="1" ht="42.75" customHeight="1">
      <c r="A40" s="12" t="s">
        <v>59</v>
      </c>
      <c r="B40" s="13" t="s">
        <v>61</v>
      </c>
      <c r="C40" s="14" t="s">
        <v>1</v>
      </c>
      <c r="D40" s="22">
        <v>0</v>
      </c>
      <c r="E40" s="22">
        <v>0</v>
      </c>
      <c r="F40" s="22">
        <v>0</v>
      </c>
      <c r="G40" s="22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0</v>
      </c>
      <c r="AO40" s="19">
        <v>0</v>
      </c>
      <c r="AP40" s="19">
        <v>0</v>
      </c>
      <c r="AQ40" s="14" t="s">
        <v>0</v>
      </c>
    </row>
    <row r="41" spans="1:43" s="8" customFormat="1" ht="42.75" customHeight="1">
      <c r="A41" s="12" t="s">
        <v>59</v>
      </c>
      <c r="B41" s="13" t="s">
        <v>60</v>
      </c>
      <c r="C41" s="14" t="s">
        <v>1</v>
      </c>
      <c r="D41" s="22">
        <v>0</v>
      </c>
      <c r="E41" s="22">
        <v>0</v>
      </c>
      <c r="F41" s="22">
        <v>0</v>
      </c>
      <c r="G41" s="22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0</v>
      </c>
      <c r="AO41" s="19">
        <v>0</v>
      </c>
      <c r="AP41" s="19">
        <v>0</v>
      </c>
      <c r="AQ41" s="14" t="s">
        <v>0</v>
      </c>
    </row>
    <row r="42" spans="1:43" s="8" customFormat="1" ht="42.75" customHeight="1">
      <c r="A42" s="12" t="s">
        <v>59</v>
      </c>
      <c r="B42" s="13" t="s">
        <v>58</v>
      </c>
      <c r="C42" s="14" t="s">
        <v>1</v>
      </c>
      <c r="D42" s="22">
        <v>0</v>
      </c>
      <c r="E42" s="22">
        <v>0</v>
      </c>
      <c r="F42" s="22">
        <v>0</v>
      </c>
      <c r="G42" s="22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19">
        <v>0</v>
      </c>
      <c r="AQ42" s="14" t="s">
        <v>0</v>
      </c>
    </row>
    <row r="43" spans="1:43" s="8" customFormat="1" ht="42.75" customHeight="1">
      <c r="A43" s="12" t="s">
        <v>57</v>
      </c>
      <c r="B43" s="13" t="s">
        <v>56</v>
      </c>
      <c r="C43" s="14" t="s">
        <v>1</v>
      </c>
      <c r="D43" s="22">
        <f>D44+D45</f>
        <v>0</v>
      </c>
      <c r="E43" s="22">
        <f t="shared" ref="E43:G43" si="35">E44+E45</f>
        <v>0</v>
      </c>
      <c r="F43" s="22">
        <f t="shared" si="35"/>
        <v>0</v>
      </c>
      <c r="G43" s="22">
        <f t="shared" si="35"/>
        <v>0</v>
      </c>
      <c r="H43" s="19">
        <f t="shared" ref="H43" si="36">H44+H45</f>
        <v>0</v>
      </c>
      <c r="I43" s="19">
        <f t="shared" ref="I43:AP43" si="37">I44+I45</f>
        <v>0</v>
      </c>
      <c r="J43" s="19">
        <f t="shared" si="37"/>
        <v>0</v>
      </c>
      <c r="K43" s="19">
        <f t="shared" si="37"/>
        <v>0</v>
      </c>
      <c r="L43" s="19">
        <f t="shared" si="37"/>
        <v>0</v>
      </c>
      <c r="M43" s="19">
        <f t="shared" si="37"/>
        <v>0</v>
      </c>
      <c r="N43" s="19">
        <f t="shared" si="37"/>
        <v>0</v>
      </c>
      <c r="O43" s="19">
        <f t="shared" si="37"/>
        <v>0</v>
      </c>
      <c r="P43" s="19">
        <f t="shared" si="37"/>
        <v>0</v>
      </c>
      <c r="Q43" s="19">
        <f t="shared" si="37"/>
        <v>0</v>
      </c>
      <c r="R43" s="19">
        <f t="shared" si="37"/>
        <v>0</v>
      </c>
      <c r="S43" s="19">
        <f t="shared" si="37"/>
        <v>0</v>
      </c>
      <c r="T43" s="19">
        <f t="shared" si="37"/>
        <v>0</v>
      </c>
      <c r="U43" s="19">
        <f t="shared" si="37"/>
        <v>0</v>
      </c>
      <c r="V43" s="19">
        <f t="shared" si="37"/>
        <v>0</v>
      </c>
      <c r="W43" s="19">
        <f t="shared" si="37"/>
        <v>0</v>
      </c>
      <c r="X43" s="19">
        <f t="shared" si="37"/>
        <v>0</v>
      </c>
      <c r="Y43" s="19">
        <f t="shared" si="37"/>
        <v>0</v>
      </c>
      <c r="Z43" s="19">
        <f t="shared" si="37"/>
        <v>0</v>
      </c>
      <c r="AA43" s="19">
        <f t="shared" si="37"/>
        <v>0</v>
      </c>
      <c r="AB43" s="19">
        <f t="shared" si="37"/>
        <v>0</v>
      </c>
      <c r="AC43" s="19">
        <f t="shared" si="37"/>
        <v>0</v>
      </c>
      <c r="AD43" s="19">
        <f t="shared" si="37"/>
        <v>0</v>
      </c>
      <c r="AE43" s="19">
        <f t="shared" si="37"/>
        <v>0</v>
      </c>
      <c r="AF43" s="19">
        <f t="shared" si="37"/>
        <v>0</v>
      </c>
      <c r="AG43" s="19">
        <f t="shared" si="37"/>
        <v>0</v>
      </c>
      <c r="AH43" s="19">
        <f t="shared" si="37"/>
        <v>0</v>
      </c>
      <c r="AI43" s="19">
        <f t="shared" si="37"/>
        <v>0</v>
      </c>
      <c r="AJ43" s="19">
        <f t="shared" si="37"/>
        <v>0</v>
      </c>
      <c r="AK43" s="19">
        <f t="shared" si="37"/>
        <v>0</v>
      </c>
      <c r="AL43" s="19">
        <f t="shared" si="37"/>
        <v>0</v>
      </c>
      <c r="AM43" s="19">
        <f t="shared" si="37"/>
        <v>0</v>
      </c>
      <c r="AN43" s="19">
        <f t="shared" si="37"/>
        <v>0</v>
      </c>
      <c r="AO43" s="19">
        <f t="shared" si="37"/>
        <v>0</v>
      </c>
      <c r="AP43" s="19">
        <f t="shared" si="37"/>
        <v>0</v>
      </c>
      <c r="AQ43" s="14" t="s">
        <v>0</v>
      </c>
    </row>
    <row r="44" spans="1:43" s="8" customFormat="1" ht="42.75" customHeight="1">
      <c r="A44" s="12" t="s">
        <v>55</v>
      </c>
      <c r="B44" s="13" t="s">
        <v>54</v>
      </c>
      <c r="C44" s="14" t="s">
        <v>1</v>
      </c>
      <c r="D44" s="22">
        <v>0</v>
      </c>
      <c r="E44" s="22">
        <v>0</v>
      </c>
      <c r="F44" s="22">
        <v>0</v>
      </c>
      <c r="G44" s="22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9">
        <v>0</v>
      </c>
      <c r="AQ44" s="14" t="s">
        <v>0</v>
      </c>
    </row>
    <row r="45" spans="1:43" s="8" customFormat="1" ht="42.75" customHeight="1">
      <c r="A45" s="12" t="s">
        <v>53</v>
      </c>
      <c r="B45" s="13" t="s">
        <v>52</v>
      </c>
      <c r="C45" s="14" t="s">
        <v>1</v>
      </c>
      <c r="D45" s="22">
        <v>0</v>
      </c>
      <c r="E45" s="22">
        <v>0</v>
      </c>
      <c r="F45" s="22">
        <v>0</v>
      </c>
      <c r="G45" s="22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0</v>
      </c>
      <c r="AO45" s="19">
        <v>0</v>
      </c>
      <c r="AP45" s="19">
        <v>0</v>
      </c>
      <c r="AQ45" s="14" t="s">
        <v>0</v>
      </c>
    </row>
    <row r="46" spans="1:43" s="8" customFormat="1" ht="42.75" customHeight="1">
      <c r="A46" s="12" t="s">
        <v>51</v>
      </c>
      <c r="B46" s="13" t="s">
        <v>50</v>
      </c>
      <c r="C46" s="14" t="s">
        <v>1</v>
      </c>
      <c r="D46" s="21">
        <f>D47+D52+D58+D67</f>
        <v>0</v>
      </c>
      <c r="E46" s="21">
        <f>E47+E52+E58+E67</f>
        <v>0</v>
      </c>
      <c r="F46" s="21">
        <f>F47+F52+F58+F67</f>
        <v>0</v>
      </c>
      <c r="G46" s="21">
        <f>G47+G52+G58+G67</f>
        <v>0</v>
      </c>
      <c r="H46" s="15" t="e">
        <f>H47+#REF!+H68+#REF!</f>
        <v>#REF!</v>
      </c>
      <c r="I46" s="15" t="e">
        <f>I47+#REF!+I68+#REF!</f>
        <v>#REF!</v>
      </c>
      <c r="J46" s="15">
        <f t="shared" ref="J46:AP46" si="38">J47+J52+J58+J67</f>
        <v>2.0788799999999998</v>
      </c>
      <c r="K46" s="15">
        <f t="shared" si="38"/>
        <v>0.49270000000000003</v>
      </c>
      <c r="L46" s="15">
        <f t="shared" si="38"/>
        <v>3.2869299999999999</v>
      </c>
      <c r="M46" s="15">
        <f t="shared" si="38"/>
        <v>279.95479879999999</v>
      </c>
      <c r="N46" s="15">
        <f t="shared" si="38"/>
        <v>21.866241800000001</v>
      </c>
      <c r="O46" s="15">
        <f t="shared" si="38"/>
        <v>258.08855699999998</v>
      </c>
      <c r="P46" s="15">
        <f t="shared" si="38"/>
        <v>0</v>
      </c>
      <c r="Q46" s="15">
        <f t="shared" si="38"/>
        <v>0</v>
      </c>
      <c r="R46" s="15">
        <f t="shared" si="38"/>
        <v>348.98516800000004</v>
      </c>
      <c r="S46" s="15">
        <f t="shared" si="38"/>
        <v>26.628954</v>
      </c>
      <c r="T46" s="15">
        <f t="shared" si="38"/>
        <v>322.35621400000002</v>
      </c>
      <c r="U46" s="15">
        <f t="shared" si="38"/>
        <v>0</v>
      </c>
      <c r="V46" s="15">
        <f t="shared" si="38"/>
        <v>0</v>
      </c>
      <c r="W46" s="15">
        <f t="shared" si="38"/>
        <v>0</v>
      </c>
      <c r="X46" s="15">
        <f t="shared" si="38"/>
        <v>0</v>
      </c>
      <c r="Y46" s="15">
        <f t="shared" si="38"/>
        <v>0</v>
      </c>
      <c r="Z46" s="15">
        <f t="shared" si="38"/>
        <v>278.45079879999997</v>
      </c>
      <c r="AA46" s="15">
        <f t="shared" si="38"/>
        <v>0</v>
      </c>
      <c r="AB46" s="15">
        <f t="shared" si="38"/>
        <v>317.28316799999999</v>
      </c>
      <c r="AC46" s="15">
        <f t="shared" si="38"/>
        <v>0</v>
      </c>
      <c r="AD46" s="15">
        <f t="shared" si="38"/>
        <v>28.41507</v>
      </c>
      <c r="AE46" s="15">
        <f t="shared" si="38"/>
        <v>53</v>
      </c>
      <c r="AF46" s="15">
        <f t="shared" si="38"/>
        <v>5.8157399999999999</v>
      </c>
      <c r="AG46" s="15">
        <f t="shared" si="38"/>
        <v>30</v>
      </c>
      <c r="AH46" s="15">
        <f t="shared" si="38"/>
        <v>58.331058999999996</v>
      </c>
      <c r="AI46" s="15">
        <f t="shared" si="38"/>
        <v>12</v>
      </c>
      <c r="AJ46" s="15">
        <f t="shared" si="38"/>
        <v>45.007849999999998</v>
      </c>
      <c r="AK46" s="15">
        <f t="shared" si="38"/>
        <v>48.5</v>
      </c>
      <c r="AL46" s="15">
        <f t="shared" si="38"/>
        <v>48.7</v>
      </c>
      <c r="AM46" s="15">
        <f t="shared" si="38"/>
        <v>115</v>
      </c>
      <c r="AN46" s="15">
        <f t="shared" si="38"/>
        <v>116.505781</v>
      </c>
      <c r="AO46" s="15">
        <f t="shared" si="38"/>
        <v>258.5</v>
      </c>
      <c r="AP46" s="15">
        <f t="shared" si="38"/>
        <v>269.54469</v>
      </c>
      <c r="AQ46" s="14" t="s">
        <v>0</v>
      </c>
    </row>
    <row r="47" spans="1:43" s="8" customFormat="1" ht="42.75" customHeight="1">
      <c r="A47" s="12" t="s">
        <v>49</v>
      </c>
      <c r="B47" s="13" t="s">
        <v>48</v>
      </c>
      <c r="C47" s="14" t="s">
        <v>1</v>
      </c>
      <c r="D47" s="21">
        <f>D48+D49</f>
        <v>0</v>
      </c>
      <c r="E47" s="21">
        <f t="shared" ref="E47:G47" si="39">E48+E49</f>
        <v>0</v>
      </c>
      <c r="F47" s="21">
        <f t="shared" si="39"/>
        <v>0</v>
      </c>
      <c r="G47" s="21">
        <f t="shared" si="39"/>
        <v>0</v>
      </c>
      <c r="H47" s="15">
        <f t="shared" ref="H47" si="40">H48+H49</f>
        <v>0</v>
      </c>
      <c r="I47" s="15">
        <f t="shared" ref="I47:AP47" si="41">I48+I49</f>
        <v>0</v>
      </c>
      <c r="J47" s="15">
        <f t="shared" si="41"/>
        <v>0</v>
      </c>
      <c r="K47" s="15">
        <f t="shared" si="41"/>
        <v>0</v>
      </c>
      <c r="L47" s="15">
        <f t="shared" si="41"/>
        <v>0</v>
      </c>
      <c r="M47" s="15">
        <f t="shared" si="41"/>
        <v>199.51063299999998</v>
      </c>
      <c r="N47" s="15">
        <f t="shared" si="41"/>
        <v>17.468360000000001</v>
      </c>
      <c r="O47" s="15">
        <f t="shared" si="41"/>
        <v>182.04227299999999</v>
      </c>
      <c r="P47" s="15">
        <f t="shared" si="41"/>
        <v>0</v>
      </c>
      <c r="Q47" s="15">
        <f t="shared" si="41"/>
        <v>0</v>
      </c>
      <c r="R47" s="15">
        <f t="shared" si="41"/>
        <v>221.379615</v>
      </c>
      <c r="S47" s="15">
        <f t="shared" si="41"/>
        <v>19.707249000000001</v>
      </c>
      <c r="T47" s="15">
        <f t="shared" si="41"/>
        <v>201.67236600000001</v>
      </c>
      <c r="U47" s="15">
        <f t="shared" si="41"/>
        <v>0</v>
      </c>
      <c r="V47" s="15">
        <f t="shared" si="41"/>
        <v>0</v>
      </c>
      <c r="W47" s="15">
        <f t="shared" si="41"/>
        <v>0</v>
      </c>
      <c r="X47" s="15">
        <f t="shared" si="41"/>
        <v>0</v>
      </c>
      <c r="Y47" s="15">
        <f t="shared" si="41"/>
        <v>0</v>
      </c>
      <c r="Z47" s="15">
        <f t="shared" si="41"/>
        <v>199.51063299999998</v>
      </c>
      <c r="AA47" s="15">
        <f t="shared" si="41"/>
        <v>0</v>
      </c>
      <c r="AB47" s="15">
        <f t="shared" si="41"/>
        <v>221.379615</v>
      </c>
      <c r="AC47" s="15">
        <f t="shared" si="41"/>
        <v>0</v>
      </c>
      <c r="AD47" s="15">
        <f t="shared" si="41"/>
        <v>0</v>
      </c>
      <c r="AE47" s="15">
        <f t="shared" si="41"/>
        <v>4.5</v>
      </c>
      <c r="AF47" s="15">
        <f t="shared" si="41"/>
        <v>0</v>
      </c>
      <c r="AG47" s="15">
        <f t="shared" si="41"/>
        <v>30</v>
      </c>
      <c r="AH47" s="15">
        <f t="shared" si="41"/>
        <v>0</v>
      </c>
      <c r="AI47" s="15">
        <f t="shared" si="41"/>
        <v>12</v>
      </c>
      <c r="AJ47" s="15">
        <f t="shared" si="41"/>
        <v>13.7</v>
      </c>
      <c r="AK47" s="15">
        <f t="shared" si="41"/>
        <v>46</v>
      </c>
      <c r="AL47" s="15">
        <f t="shared" si="41"/>
        <v>48.7</v>
      </c>
      <c r="AM47" s="15">
        <f t="shared" si="41"/>
        <v>100</v>
      </c>
      <c r="AN47" s="15">
        <f t="shared" si="41"/>
        <v>116.505781</v>
      </c>
      <c r="AO47" s="15">
        <f t="shared" si="41"/>
        <v>192.5</v>
      </c>
      <c r="AP47" s="15">
        <f t="shared" si="41"/>
        <v>178.90578100000002</v>
      </c>
      <c r="AQ47" s="14" t="s">
        <v>0</v>
      </c>
    </row>
    <row r="48" spans="1:43" s="8" customFormat="1" ht="42.75" customHeight="1">
      <c r="A48" s="12" t="s">
        <v>47</v>
      </c>
      <c r="B48" s="17" t="s">
        <v>46</v>
      </c>
      <c r="C48" s="14" t="s">
        <v>1</v>
      </c>
      <c r="D48" s="21">
        <v>0</v>
      </c>
      <c r="E48" s="21">
        <v>0</v>
      </c>
      <c r="F48" s="21">
        <v>0</v>
      </c>
      <c r="G48" s="21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4" t="s">
        <v>0</v>
      </c>
    </row>
    <row r="49" spans="1:43" s="8" customFormat="1" ht="42.75" customHeight="1">
      <c r="A49" s="12" t="s">
        <v>45</v>
      </c>
      <c r="B49" s="13" t="s">
        <v>44</v>
      </c>
      <c r="C49" s="14" t="s">
        <v>1</v>
      </c>
      <c r="D49" s="23">
        <f>SUM(D50:D51)</f>
        <v>0</v>
      </c>
      <c r="E49" s="23">
        <v>0</v>
      </c>
      <c r="F49" s="23">
        <v>0</v>
      </c>
      <c r="G49" s="23">
        <v>0</v>
      </c>
      <c r="H49" s="20">
        <f>SUM(H50:H56)</f>
        <v>0</v>
      </c>
      <c r="I49" s="20">
        <f>SUM(I50:I56)</f>
        <v>0</v>
      </c>
      <c r="J49" s="20">
        <f t="shared" ref="J49:AP49" si="42">SUM(J50:J51)</f>
        <v>0</v>
      </c>
      <c r="K49" s="20">
        <f t="shared" si="42"/>
        <v>0</v>
      </c>
      <c r="L49" s="20">
        <f t="shared" si="42"/>
        <v>0</v>
      </c>
      <c r="M49" s="20">
        <f t="shared" si="42"/>
        <v>199.51063299999998</v>
      </c>
      <c r="N49" s="20">
        <f t="shared" si="42"/>
        <v>17.468360000000001</v>
      </c>
      <c r="O49" s="20">
        <f t="shared" si="42"/>
        <v>182.04227299999999</v>
      </c>
      <c r="P49" s="20">
        <f t="shared" si="42"/>
        <v>0</v>
      </c>
      <c r="Q49" s="20">
        <f t="shared" si="42"/>
        <v>0</v>
      </c>
      <c r="R49" s="20">
        <f t="shared" si="42"/>
        <v>221.379615</v>
      </c>
      <c r="S49" s="20">
        <f t="shared" si="42"/>
        <v>19.707249000000001</v>
      </c>
      <c r="T49" s="20">
        <f t="shared" si="42"/>
        <v>201.67236600000001</v>
      </c>
      <c r="U49" s="20">
        <f t="shared" si="42"/>
        <v>0</v>
      </c>
      <c r="V49" s="20">
        <f t="shared" si="42"/>
        <v>0</v>
      </c>
      <c r="W49" s="20">
        <f t="shared" si="42"/>
        <v>0</v>
      </c>
      <c r="X49" s="20">
        <f t="shared" si="42"/>
        <v>0</v>
      </c>
      <c r="Y49" s="20">
        <f t="shared" si="42"/>
        <v>0</v>
      </c>
      <c r="Z49" s="20">
        <f t="shared" si="42"/>
        <v>199.51063299999998</v>
      </c>
      <c r="AA49" s="20">
        <f t="shared" si="42"/>
        <v>0</v>
      </c>
      <c r="AB49" s="20">
        <f t="shared" si="42"/>
        <v>221.379615</v>
      </c>
      <c r="AC49" s="20">
        <f t="shared" si="42"/>
        <v>0</v>
      </c>
      <c r="AD49" s="20">
        <f t="shared" si="42"/>
        <v>0</v>
      </c>
      <c r="AE49" s="20">
        <f t="shared" si="42"/>
        <v>4.5</v>
      </c>
      <c r="AF49" s="20">
        <f t="shared" si="42"/>
        <v>0</v>
      </c>
      <c r="AG49" s="20">
        <f t="shared" si="42"/>
        <v>30</v>
      </c>
      <c r="AH49" s="20">
        <f t="shared" si="42"/>
        <v>0</v>
      </c>
      <c r="AI49" s="20">
        <f t="shared" si="42"/>
        <v>12</v>
      </c>
      <c r="AJ49" s="20">
        <f t="shared" si="42"/>
        <v>13.7</v>
      </c>
      <c r="AK49" s="20">
        <f t="shared" si="42"/>
        <v>46</v>
      </c>
      <c r="AL49" s="20">
        <f t="shared" si="42"/>
        <v>48.7</v>
      </c>
      <c r="AM49" s="20">
        <f t="shared" si="42"/>
        <v>100</v>
      </c>
      <c r="AN49" s="20">
        <f t="shared" si="42"/>
        <v>116.505781</v>
      </c>
      <c r="AO49" s="20">
        <f t="shared" si="42"/>
        <v>192.5</v>
      </c>
      <c r="AP49" s="20">
        <f t="shared" si="42"/>
        <v>178.90578100000002</v>
      </c>
      <c r="AQ49" s="14" t="s">
        <v>0</v>
      </c>
    </row>
    <row r="50" spans="1:43" s="8" customFormat="1" ht="56.25" customHeight="1">
      <c r="A50" s="12" t="s">
        <v>149</v>
      </c>
      <c r="B50" s="32" t="s">
        <v>150</v>
      </c>
      <c r="C50" s="24" t="s">
        <v>151</v>
      </c>
      <c r="D50" s="23" t="s">
        <v>136</v>
      </c>
      <c r="E50" s="23">
        <v>2027</v>
      </c>
      <c r="F50" s="23">
        <v>2030</v>
      </c>
      <c r="G50" s="23">
        <v>2030</v>
      </c>
      <c r="H50" s="20">
        <v>0</v>
      </c>
      <c r="I50" s="20">
        <v>0</v>
      </c>
      <c r="J50" s="20">
        <v>0</v>
      </c>
      <c r="K50" s="20">
        <v>0</v>
      </c>
      <c r="L50" s="20">
        <v>0</v>
      </c>
      <c r="M50" s="20">
        <f t="shared" ref="M50:M51" si="43">N50+O50+P50+Q50</f>
        <v>164.10964199999998</v>
      </c>
      <c r="N50" s="20">
        <f>12.775694</f>
        <v>12.775694</v>
      </c>
      <c r="O50" s="20">
        <f>45.261268+102.69234+3.38034</f>
        <v>151.33394799999999</v>
      </c>
      <c r="P50" s="20">
        <v>0</v>
      </c>
      <c r="Q50" s="20">
        <v>0</v>
      </c>
      <c r="R50" s="20">
        <f>S50+T50+U50+V50</f>
        <v>176.66998800000002</v>
      </c>
      <c r="S50" s="20">
        <v>13.753498</v>
      </c>
      <c r="T50" s="20">
        <v>162.91649000000001</v>
      </c>
      <c r="U50" s="20">
        <v>0</v>
      </c>
      <c r="V50" s="20">
        <v>0</v>
      </c>
      <c r="W50" s="20" t="s">
        <v>0</v>
      </c>
      <c r="X50" s="20">
        <v>0</v>
      </c>
      <c r="Y50" s="20" t="s">
        <v>0</v>
      </c>
      <c r="Z50" s="20">
        <f>M50-L50</f>
        <v>164.10964199999998</v>
      </c>
      <c r="AA50" s="20">
        <v>0</v>
      </c>
      <c r="AB50" s="31">
        <f t="shared" ref="AB50:AB51" si="44">R50-L50-AD50</f>
        <v>176.66998800000002</v>
      </c>
      <c r="AC50" s="20">
        <v>0</v>
      </c>
      <c r="AD50" s="20">
        <v>0</v>
      </c>
      <c r="AE50" s="20">
        <v>0</v>
      </c>
      <c r="AF50" s="20">
        <v>0</v>
      </c>
      <c r="AG50" s="20">
        <v>0</v>
      </c>
      <c r="AH50" s="20">
        <v>0</v>
      </c>
      <c r="AI50" s="20">
        <v>12</v>
      </c>
      <c r="AJ50" s="20">
        <f>13.7</f>
        <v>13.7</v>
      </c>
      <c r="AK50" s="20">
        <v>46</v>
      </c>
      <c r="AL50" s="20">
        <f>48.7</f>
        <v>48.7</v>
      </c>
      <c r="AM50" s="20">
        <v>100</v>
      </c>
      <c r="AN50" s="20">
        <f>110.55203</f>
        <v>110.55203</v>
      </c>
      <c r="AO50" s="20">
        <f>AM50+AE50+AG50+AI50+AK50</f>
        <v>158</v>
      </c>
      <c r="AP50" s="20">
        <f>AN50+AF50+AH50+AJ50+AL50</f>
        <v>172.95203000000001</v>
      </c>
      <c r="AQ50" s="14" t="s">
        <v>0</v>
      </c>
    </row>
    <row r="51" spans="1:43" s="8" customFormat="1" ht="63" customHeight="1">
      <c r="A51" s="12" t="s">
        <v>159</v>
      </c>
      <c r="B51" s="32" t="s">
        <v>160</v>
      </c>
      <c r="C51" s="24" t="s">
        <v>161</v>
      </c>
      <c r="D51" s="23" t="s">
        <v>136</v>
      </c>
      <c r="E51" s="23">
        <v>2029</v>
      </c>
      <c r="F51" s="23">
        <v>2026</v>
      </c>
      <c r="G51" s="23">
        <v>2030</v>
      </c>
      <c r="H51" s="20"/>
      <c r="I51" s="20"/>
      <c r="J51" s="20">
        <v>0</v>
      </c>
      <c r="K51" s="20">
        <v>0</v>
      </c>
      <c r="L51" s="20">
        <v>0</v>
      </c>
      <c r="M51" s="20">
        <f t="shared" si="43"/>
        <v>35.400990999999998</v>
      </c>
      <c r="N51" s="20">
        <v>4.692666</v>
      </c>
      <c r="O51" s="20">
        <v>30.708324999999999</v>
      </c>
      <c r="P51" s="20">
        <v>0</v>
      </c>
      <c r="Q51" s="20">
        <v>0</v>
      </c>
      <c r="R51" s="20">
        <f>S51+T51+U51+V51</f>
        <v>44.709626999999998</v>
      </c>
      <c r="S51" s="20">
        <f>5.953751</f>
        <v>5.9537509999999996</v>
      </c>
      <c r="T51" s="20">
        <f>38.755876</f>
        <v>38.755876000000001</v>
      </c>
      <c r="U51" s="20">
        <v>0</v>
      </c>
      <c r="V51" s="20">
        <v>0</v>
      </c>
      <c r="W51" s="20" t="s">
        <v>0</v>
      </c>
      <c r="X51" s="20">
        <v>0</v>
      </c>
      <c r="Y51" s="20" t="s">
        <v>0</v>
      </c>
      <c r="Z51" s="20">
        <f>M51-L51</f>
        <v>35.400990999999998</v>
      </c>
      <c r="AA51" s="20">
        <v>0</v>
      </c>
      <c r="AB51" s="31">
        <f t="shared" si="44"/>
        <v>44.709626999999998</v>
      </c>
      <c r="AC51" s="20">
        <v>0</v>
      </c>
      <c r="AD51" s="20">
        <v>0</v>
      </c>
      <c r="AE51" s="20">
        <v>4.5</v>
      </c>
      <c r="AF51" s="20">
        <v>0</v>
      </c>
      <c r="AG51" s="20">
        <v>30</v>
      </c>
      <c r="AH51" s="20">
        <v>0</v>
      </c>
      <c r="AI51" s="20">
        <v>0</v>
      </c>
      <c r="AJ51" s="20">
        <v>0</v>
      </c>
      <c r="AK51" s="20">
        <v>0</v>
      </c>
      <c r="AL51" s="20">
        <v>0</v>
      </c>
      <c r="AM51" s="20">
        <v>0</v>
      </c>
      <c r="AN51" s="20">
        <f>5.953751</f>
        <v>5.9537509999999996</v>
      </c>
      <c r="AO51" s="20">
        <f>AM51+AE51+AG51+AI51+AK51</f>
        <v>34.5</v>
      </c>
      <c r="AP51" s="20">
        <f>AN51+AF51+AH51+AJ51+AL51</f>
        <v>5.9537509999999996</v>
      </c>
      <c r="AQ51" s="14" t="s">
        <v>0</v>
      </c>
    </row>
    <row r="52" spans="1:43" s="8" customFormat="1" ht="42.75" customHeight="1">
      <c r="A52" s="12" t="s">
        <v>43</v>
      </c>
      <c r="B52" s="13" t="s">
        <v>42</v>
      </c>
      <c r="C52" s="14" t="s">
        <v>1</v>
      </c>
      <c r="D52" s="23">
        <f>D53+D54</f>
        <v>0</v>
      </c>
      <c r="E52" s="23">
        <f t="shared" ref="E52:G52" si="45">E53+E54</f>
        <v>0</v>
      </c>
      <c r="F52" s="23">
        <f t="shared" si="45"/>
        <v>0</v>
      </c>
      <c r="G52" s="23">
        <f t="shared" si="45"/>
        <v>0</v>
      </c>
      <c r="H52" s="20">
        <v>0</v>
      </c>
      <c r="I52" s="20">
        <v>0</v>
      </c>
      <c r="J52" s="20">
        <f t="shared" ref="J52:AP52" si="46">J53+J54</f>
        <v>2.0788799999999998</v>
      </c>
      <c r="K52" s="20">
        <f t="shared" si="46"/>
        <v>0.49270000000000003</v>
      </c>
      <c r="L52" s="20">
        <f t="shared" si="46"/>
        <v>3.2869299999999999</v>
      </c>
      <c r="M52" s="20">
        <f t="shared" si="46"/>
        <v>80.444165800000007</v>
      </c>
      <c r="N52" s="20">
        <f t="shared" si="46"/>
        <v>4.3978818000000004</v>
      </c>
      <c r="O52" s="20">
        <f t="shared" si="46"/>
        <v>76.046284</v>
      </c>
      <c r="P52" s="20">
        <f t="shared" si="46"/>
        <v>0</v>
      </c>
      <c r="Q52" s="20">
        <f t="shared" si="46"/>
        <v>0</v>
      </c>
      <c r="R52" s="20">
        <f t="shared" si="46"/>
        <v>127.60555300000001</v>
      </c>
      <c r="S52" s="20">
        <f t="shared" si="46"/>
        <v>6.9217049999999993</v>
      </c>
      <c r="T52" s="20">
        <f t="shared" si="46"/>
        <v>120.683848</v>
      </c>
      <c r="U52" s="20">
        <f t="shared" si="46"/>
        <v>0</v>
      </c>
      <c r="V52" s="20">
        <f t="shared" si="46"/>
        <v>0</v>
      </c>
      <c r="W52" s="20">
        <f t="shared" si="46"/>
        <v>0</v>
      </c>
      <c r="X52" s="20">
        <f t="shared" si="46"/>
        <v>0</v>
      </c>
      <c r="Y52" s="20">
        <f t="shared" si="46"/>
        <v>0</v>
      </c>
      <c r="Z52" s="20">
        <f t="shared" si="46"/>
        <v>78.940165800000003</v>
      </c>
      <c r="AA52" s="20">
        <f t="shared" si="46"/>
        <v>0</v>
      </c>
      <c r="AB52" s="20">
        <f t="shared" si="46"/>
        <v>95.903553000000002</v>
      </c>
      <c r="AC52" s="20">
        <f t="shared" si="46"/>
        <v>0</v>
      </c>
      <c r="AD52" s="20">
        <f t="shared" si="46"/>
        <v>28.41507</v>
      </c>
      <c r="AE52" s="20">
        <f t="shared" si="46"/>
        <v>48.5</v>
      </c>
      <c r="AF52" s="20">
        <f t="shared" si="46"/>
        <v>5.8157399999999999</v>
      </c>
      <c r="AG52" s="20">
        <f t="shared" si="46"/>
        <v>0</v>
      </c>
      <c r="AH52" s="20">
        <f t="shared" si="46"/>
        <v>58.331058999999996</v>
      </c>
      <c r="AI52" s="20">
        <f t="shared" si="46"/>
        <v>0</v>
      </c>
      <c r="AJ52" s="20">
        <f t="shared" si="46"/>
        <v>31.307849999999998</v>
      </c>
      <c r="AK52" s="20">
        <f t="shared" si="46"/>
        <v>2.5</v>
      </c>
      <c r="AL52" s="20">
        <f t="shared" si="46"/>
        <v>0</v>
      </c>
      <c r="AM52" s="20">
        <f t="shared" si="46"/>
        <v>15</v>
      </c>
      <c r="AN52" s="20">
        <f t="shared" si="46"/>
        <v>0</v>
      </c>
      <c r="AO52" s="20">
        <f t="shared" si="46"/>
        <v>66</v>
      </c>
      <c r="AP52" s="20">
        <f t="shared" si="46"/>
        <v>90.638908999999998</v>
      </c>
      <c r="AQ52" s="14" t="s">
        <v>0</v>
      </c>
    </row>
    <row r="53" spans="1:43" s="8" customFormat="1" ht="55.5" customHeight="1">
      <c r="A53" s="12" t="s">
        <v>41</v>
      </c>
      <c r="B53" s="13" t="s">
        <v>40</v>
      </c>
      <c r="C53" s="14" t="s">
        <v>1</v>
      </c>
      <c r="D53" s="23">
        <v>0</v>
      </c>
      <c r="E53" s="23">
        <v>0</v>
      </c>
      <c r="F53" s="23">
        <v>0</v>
      </c>
      <c r="G53" s="23">
        <v>0</v>
      </c>
      <c r="H53" s="20">
        <v>0</v>
      </c>
      <c r="I53" s="20">
        <v>0</v>
      </c>
      <c r="J53" s="20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20">
        <v>0</v>
      </c>
      <c r="Q53" s="20">
        <v>0</v>
      </c>
      <c r="R53" s="20">
        <f t="shared" ref="R53" si="47">S53+T53+U53+V53</f>
        <v>0</v>
      </c>
      <c r="S53" s="20">
        <v>0</v>
      </c>
      <c r="T53" s="20">
        <v>0</v>
      </c>
      <c r="U53" s="20">
        <v>0</v>
      </c>
      <c r="V53" s="20">
        <v>0</v>
      </c>
      <c r="W53" s="20">
        <v>0</v>
      </c>
      <c r="X53" s="20">
        <v>0</v>
      </c>
      <c r="Y53" s="20">
        <v>0</v>
      </c>
      <c r="Z53" s="20">
        <v>0</v>
      </c>
      <c r="AA53" s="20">
        <v>0</v>
      </c>
      <c r="AB53" s="20">
        <v>0</v>
      </c>
      <c r="AC53" s="20">
        <v>0</v>
      </c>
      <c r="AD53" s="20">
        <v>0</v>
      </c>
      <c r="AE53" s="20">
        <v>0</v>
      </c>
      <c r="AF53" s="20">
        <v>0</v>
      </c>
      <c r="AG53" s="20">
        <v>0</v>
      </c>
      <c r="AH53" s="20">
        <v>0</v>
      </c>
      <c r="AI53" s="20">
        <v>0</v>
      </c>
      <c r="AJ53" s="20">
        <v>0</v>
      </c>
      <c r="AK53" s="20">
        <v>0</v>
      </c>
      <c r="AL53" s="20">
        <v>0</v>
      </c>
      <c r="AM53" s="20">
        <v>0</v>
      </c>
      <c r="AN53" s="20">
        <v>0</v>
      </c>
      <c r="AO53" s="20">
        <v>0</v>
      </c>
      <c r="AP53" s="20">
        <v>0</v>
      </c>
      <c r="AQ53" s="14" t="s">
        <v>0</v>
      </c>
    </row>
    <row r="54" spans="1:43" s="8" customFormat="1" ht="42.75" customHeight="1">
      <c r="A54" s="12" t="s">
        <v>39</v>
      </c>
      <c r="B54" s="13" t="s">
        <v>38</v>
      </c>
      <c r="C54" s="14" t="s">
        <v>1</v>
      </c>
      <c r="D54" s="23">
        <f>SUM(D55:D56)</f>
        <v>0</v>
      </c>
      <c r="E54" s="23">
        <v>0</v>
      </c>
      <c r="F54" s="23">
        <v>0</v>
      </c>
      <c r="G54" s="23">
        <v>0</v>
      </c>
      <c r="H54" s="20">
        <v>0</v>
      </c>
      <c r="I54" s="20">
        <v>0</v>
      </c>
      <c r="J54" s="20">
        <f>SUM(J55:J57)</f>
        <v>2.0788799999999998</v>
      </c>
      <c r="K54" s="20">
        <f t="shared" ref="K54:AP54" si="48">SUM(K55:K57)</f>
        <v>0.49270000000000003</v>
      </c>
      <c r="L54" s="20">
        <f t="shared" si="48"/>
        <v>3.2869299999999999</v>
      </c>
      <c r="M54" s="20">
        <f t="shared" si="48"/>
        <v>80.444165800000007</v>
      </c>
      <c r="N54" s="20">
        <f t="shared" si="48"/>
        <v>4.3978818000000004</v>
      </c>
      <c r="O54" s="20">
        <f t="shared" si="48"/>
        <v>76.046284</v>
      </c>
      <c r="P54" s="20">
        <f t="shared" si="48"/>
        <v>0</v>
      </c>
      <c r="Q54" s="20">
        <f t="shared" si="48"/>
        <v>0</v>
      </c>
      <c r="R54" s="20">
        <f t="shared" si="48"/>
        <v>127.60555300000001</v>
      </c>
      <c r="S54" s="20">
        <f t="shared" si="48"/>
        <v>6.9217049999999993</v>
      </c>
      <c r="T54" s="20">
        <f t="shared" si="48"/>
        <v>120.683848</v>
      </c>
      <c r="U54" s="20">
        <f t="shared" si="48"/>
        <v>0</v>
      </c>
      <c r="V54" s="20">
        <f t="shared" si="48"/>
        <v>0</v>
      </c>
      <c r="W54" s="20">
        <f t="shared" si="48"/>
        <v>0</v>
      </c>
      <c r="X54" s="20">
        <f t="shared" si="48"/>
        <v>0</v>
      </c>
      <c r="Y54" s="20">
        <f t="shared" si="48"/>
        <v>0</v>
      </c>
      <c r="Z54" s="20">
        <f t="shared" si="48"/>
        <v>78.940165800000003</v>
      </c>
      <c r="AA54" s="20">
        <f t="shared" si="48"/>
        <v>0</v>
      </c>
      <c r="AB54" s="20">
        <f t="shared" si="48"/>
        <v>95.903553000000002</v>
      </c>
      <c r="AC54" s="20">
        <f t="shared" si="48"/>
        <v>0</v>
      </c>
      <c r="AD54" s="20">
        <f t="shared" si="48"/>
        <v>28.41507</v>
      </c>
      <c r="AE54" s="20">
        <f t="shared" si="48"/>
        <v>48.5</v>
      </c>
      <c r="AF54" s="20">
        <f t="shared" si="48"/>
        <v>5.8157399999999999</v>
      </c>
      <c r="AG54" s="20">
        <f t="shared" si="48"/>
        <v>0</v>
      </c>
      <c r="AH54" s="20">
        <f t="shared" si="48"/>
        <v>58.331058999999996</v>
      </c>
      <c r="AI54" s="20">
        <f t="shared" si="48"/>
        <v>0</v>
      </c>
      <c r="AJ54" s="20">
        <f t="shared" si="48"/>
        <v>31.307849999999998</v>
      </c>
      <c r="AK54" s="20">
        <f t="shared" si="48"/>
        <v>2.5</v>
      </c>
      <c r="AL54" s="20">
        <f t="shared" si="48"/>
        <v>0</v>
      </c>
      <c r="AM54" s="20">
        <f t="shared" si="48"/>
        <v>15</v>
      </c>
      <c r="AN54" s="20">
        <f t="shared" si="48"/>
        <v>0</v>
      </c>
      <c r="AO54" s="20">
        <f t="shared" si="48"/>
        <v>66</v>
      </c>
      <c r="AP54" s="20">
        <f t="shared" si="48"/>
        <v>90.638908999999998</v>
      </c>
      <c r="AQ54" s="14" t="s">
        <v>0</v>
      </c>
    </row>
    <row r="55" spans="1:43" s="8" customFormat="1" ht="54.75" customHeight="1">
      <c r="A55" s="12" t="s">
        <v>128</v>
      </c>
      <c r="B55" s="28" t="s">
        <v>165</v>
      </c>
      <c r="C55" s="24" t="s">
        <v>167</v>
      </c>
      <c r="D55" s="23" t="s">
        <v>136</v>
      </c>
      <c r="E55" s="23">
        <v>2026</v>
      </c>
      <c r="F55" s="23">
        <v>2029</v>
      </c>
      <c r="G55" s="23">
        <v>2027</v>
      </c>
      <c r="H55" s="20">
        <v>0</v>
      </c>
      <c r="I55" s="20">
        <v>0</v>
      </c>
      <c r="J55" s="20">
        <v>0</v>
      </c>
      <c r="K55" s="20">
        <v>0</v>
      </c>
      <c r="L55" s="20">
        <v>0</v>
      </c>
      <c r="M55" s="20">
        <f>N55+O55+P55+Q55</f>
        <v>30.274888000000001</v>
      </c>
      <c r="N55" s="20">
        <f>2.346339</f>
        <v>2.346339</v>
      </c>
      <c r="O55" s="20">
        <f>27.928549</f>
        <v>27.928549</v>
      </c>
      <c r="P55" s="20">
        <v>0</v>
      </c>
      <c r="Q55" s="20">
        <v>0</v>
      </c>
      <c r="R55" s="20">
        <f>S55+T55+U55+V55</f>
        <v>33.942621000000003</v>
      </c>
      <c r="S55" s="20">
        <v>2.6347749999999999</v>
      </c>
      <c r="T55" s="20">
        <v>31.307846000000001</v>
      </c>
      <c r="U55" s="20">
        <v>0</v>
      </c>
      <c r="V55" s="20">
        <v>0</v>
      </c>
      <c r="W55" s="20" t="s">
        <v>0</v>
      </c>
      <c r="X55" s="20">
        <v>0</v>
      </c>
      <c r="Y55" s="20" t="s">
        <v>0</v>
      </c>
      <c r="Z55" s="20">
        <f>M55-L55</f>
        <v>30.274888000000001</v>
      </c>
      <c r="AA55" s="20">
        <v>0</v>
      </c>
      <c r="AB55" s="31">
        <f t="shared" ref="AB55:AB57" si="49">R55-L55-AD55</f>
        <v>33.942621000000003</v>
      </c>
      <c r="AC55" s="20">
        <v>0</v>
      </c>
      <c r="AD55" s="20">
        <v>0</v>
      </c>
      <c r="AE55" s="20">
        <v>0</v>
      </c>
      <c r="AF55" s="20">
        <v>0</v>
      </c>
      <c r="AG55" s="20">
        <v>0</v>
      </c>
      <c r="AH55" s="20">
        <f>2.634775</f>
        <v>2.6347749999999999</v>
      </c>
      <c r="AI55" s="20">
        <v>0</v>
      </c>
      <c r="AJ55" s="20">
        <f>31.30785</f>
        <v>31.307849999999998</v>
      </c>
      <c r="AK55" s="20">
        <v>2.5</v>
      </c>
      <c r="AL55" s="20">
        <v>0</v>
      </c>
      <c r="AM55" s="20">
        <v>15</v>
      </c>
      <c r="AN55" s="20">
        <v>0</v>
      </c>
      <c r="AO55" s="20">
        <f>AM55+AE55+AG55+AI55+AK55</f>
        <v>17.5</v>
      </c>
      <c r="AP55" s="20">
        <f>AN55+AF55+AH55+AJ55+AL55</f>
        <v>33.942625</v>
      </c>
      <c r="AQ55" s="14" t="s">
        <v>0</v>
      </c>
    </row>
    <row r="56" spans="1:43" ht="42.75" customHeight="1">
      <c r="A56" s="12" t="s">
        <v>162</v>
      </c>
      <c r="B56" s="33" t="s">
        <v>163</v>
      </c>
      <c r="C56" s="24" t="s">
        <v>164</v>
      </c>
      <c r="D56" s="23" t="s">
        <v>136</v>
      </c>
      <c r="E56" s="23">
        <v>2020</v>
      </c>
      <c r="F56" s="23">
        <v>2025</v>
      </c>
      <c r="G56" s="23">
        <v>2026</v>
      </c>
      <c r="H56" s="20"/>
      <c r="I56" s="20"/>
      <c r="J56" s="20">
        <v>2.0788799999999998</v>
      </c>
      <c r="K56" s="20">
        <v>0</v>
      </c>
      <c r="L56" s="20">
        <f>1.504</f>
        <v>1.504</v>
      </c>
      <c r="M56" s="20">
        <f t="shared" ref="M56:M57" si="50">N56+O56+P56+Q56</f>
        <v>50.169277800000003</v>
      </c>
      <c r="N56" s="20">
        <v>2.0515428</v>
      </c>
      <c r="O56" s="20">
        <v>48.117735000000003</v>
      </c>
      <c r="P56" s="20">
        <v>0</v>
      </c>
      <c r="Q56" s="20">
        <v>0</v>
      </c>
      <c r="R56" s="20">
        <f>S56+T56+U56+V56</f>
        <v>58.376382</v>
      </c>
      <c r="S56" s="20">
        <f>2.504</f>
        <v>2.504</v>
      </c>
      <c r="T56" s="20">
        <v>55.872382000000002</v>
      </c>
      <c r="U56" s="20">
        <v>0</v>
      </c>
      <c r="V56" s="20">
        <v>0</v>
      </c>
      <c r="W56" s="20" t="s">
        <v>0</v>
      </c>
      <c r="X56" s="20">
        <v>0</v>
      </c>
      <c r="Y56" s="20" t="s">
        <v>0</v>
      </c>
      <c r="Z56" s="20">
        <f>M56-L56</f>
        <v>48.665277800000005</v>
      </c>
      <c r="AA56" s="20">
        <v>0</v>
      </c>
      <c r="AB56" s="31">
        <f t="shared" si="49"/>
        <v>56.872382000000002</v>
      </c>
      <c r="AC56" s="20">
        <v>0</v>
      </c>
      <c r="AD56" s="20">
        <v>0</v>
      </c>
      <c r="AE56" s="20">
        <v>48.5</v>
      </c>
      <c r="AF56" s="20">
        <v>1</v>
      </c>
      <c r="AG56" s="20">
        <v>0</v>
      </c>
      <c r="AH56" s="20">
        <f>55.696284</f>
        <v>55.696283999999999</v>
      </c>
      <c r="AI56" s="20">
        <v>0</v>
      </c>
      <c r="AJ56" s="20">
        <v>0</v>
      </c>
      <c r="AK56" s="20">
        <v>0</v>
      </c>
      <c r="AL56" s="20">
        <v>0</v>
      </c>
      <c r="AM56" s="20">
        <v>0</v>
      </c>
      <c r="AN56" s="20">
        <v>0</v>
      </c>
      <c r="AO56" s="20">
        <f t="shared" ref="AO56:AP56" si="51">AM56+AE56+AG56+AI56+AK56</f>
        <v>48.5</v>
      </c>
      <c r="AP56" s="20">
        <f t="shared" si="51"/>
        <v>56.696283999999999</v>
      </c>
      <c r="AQ56" s="14" t="s">
        <v>0</v>
      </c>
    </row>
    <row r="57" spans="1:43" ht="42.75" customHeight="1">
      <c r="A57" s="12" t="s">
        <v>170</v>
      </c>
      <c r="B57" s="33" t="s">
        <v>171</v>
      </c>
      <c r="C57" s="24" t="s">
        <v>172</v>
      </c>
      <c r="D57" s="23" t="s">
        <v>173</v>
      </c>
      <c r="E57" s="23">
        <v>2020</v>
      </c>
      <c r="F57" s="23">
        <v>0</v>
      </c>
      <c r="G57" s="23">
        <v>2025</v>
      </c>
      <c r="H57" s="20"/>
      <c r="I57" s="20"/>
      <c r="J57" s="20">
        <v>0</v>
      </c>
      <c r="K57" s="20">
        <f>0.4927</f>
        <v>0.49270000000000003</v>
      </c>
      <c r="L57" s="20">
        <f>1.78293</f>
        <v>1.7829299999999999</v>
      </c>
      <c r="M57" s="20">
        <f t="shared" si="50"/>
        <v>0</v>
      </c>
      <c r="N57" s="20">
        <v>0</v>
      </c>
      <c r="O57" s="20">
        <v>0</v>
      </c>
      <c r="P57" s="20">
        <v>0</v>
      </c>
      <c r="Q57" s="20">
        <v>0</v>
      </c>
      <c r="R57" s="20">
        <f>S57+T57+U57+V57</f>
        <v>35.286549999999998</v>
      </c>
      <c r="S57" s="20">
        <f>1.78293</f>
        <v>1.7829299999999999</v>
      </c>
      <c r="T57" s="20">
        <v>33.503619999999998</v>
      </c>
      <c r="U57" s="20">
        <v>0</v>
      </c>
      <c r="V57" s="20">
        <v>0</v>
      </c>
      <c r="W57" s="20" t="s">
        <v>0</v>
      </c>
      <c r="X57" s="20">
        <v>0</v>
      </c>
      <c r="Y57" s="20" t="s">
        <v>0</v>
      </c>
      <c r="Z57" s="20">
        <v>0</v>
      </c>
      <c r="AA57" s="20">
        <v>0</v>
      </c>
      <c r="AB57" s="31">
        <f t="shared" si="49"/>
        <v>5.0885499999999979</v>
      </c>
      <c r="AC57" s="20">
        <v>0</v>
      </c>
      <c r="AD57" s="20">
        <f>(30.198-1.78293)</f>
        <v>28.41507</v>
      </c>
      <c r="AE57" s="20">
        <v>0</v>
      </c>
      <c r="AF57" s="20">
        <v>4.8157399999999999</v>
      </c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14"/>
    </row>
    <row r="58" spans="1:43" ht="42.75" customHeight="1">
      <c r="A58" s="12" t="s">
        <v>37</v>
      </c>
      <c r="B58" s="13" t="s">
        <v>36</v>
      </c>
      <c r="C58" s="14" t="s">
        <v>1</v>
      </c>
      <c r="D58" s="23">
        <f>SUM(D59:D66)</f>
        <v>0</v>
      </c>
      <c r="E58" s="23">
        <f t="shared" ref="E58:G58" si="52">SUM(E59:E66)</f>
        <v>0</v>
      </c>
      <c r="F58" s="23">
        <f t="shared" si="52"/>
        <v>0</v>
      </c>
      <c r="G58" s="23">
        <f t="shared" si="52"/>
        <v>0</v>
      </c>
      <c r="H58" s="20">
        <f t="shared" ref="H58" si="53">SUM(H59:H67)</f>
        <v>2.0451899999999998</v>
      </c>
      <c r="I58" s="20">
        <f t="shared" ref="I58" si="54">SUM(I59:I67)</f>
        <v>2.0451899999999998</v>
      </c>
      <c r="J58" s="20">
        <f t="shared" ref="J58:AP58" si="55">SUM(J59:J66)</f>
        <v>0</v>
      </c>
      <c r="K58" s="20">
        <f t="shared" si="55"/>
        <v>0</v>
      </c>
      <c r="L58" s="20">
        <f t="shared" si="55"/>
        <v>0</v>
      </c>
      <c r="M58" s="20">
        <f t="shared" si="55"/>
        <v>0</v>
      </c>
      <c r="N58" s="20">
        <f t="shared" si="55"/>
        <v>0</v>
      </c>
      <c r="O58" s="20">
        <f t="shared" si="55"/>
        <v>0</v>
      </c>
      <c r="P58" s="20">
        <f t="shared" si="55"/>
        <v>0</v>
      </c>
      <c r="Q58" s="20">
        <f t="shared" si="55"/>
        <v>0</v>
      </c>
      <c r="R58" s="20">
        <f t="shared" si="55"/>
        <v>0</v>
      </c>
      <c r="S58" s="20">
        <f t="shared" si="55"/>
        <v>0</v>
      </c>
      <c r="T58" s="20">
        <f t="shared" si="55"/>
        <v>0</v>
      </c>
      <c r="U58" s="20">
        <f t="shared" si="55"/>
        <v>0</v>
      </c>
      <c r="V58" s="20">
        <f t="shared" si="55"/>
        <v>0</v>
      </c>
      <c r="W58" s="20">
        <f t="shared" si="55"/>
        <v>0</v>
      </c>
      <c r="X58" s="20">
        <f t="shared" si="55"/>
        <v>0</v>
      </c>
      <c r="Y58" s="20">
        <f t="shared" si="55"/>
        <v>0</v>
      </c>
      <c r="Z58" s="20">
        <f t="shared" si="55"/>
        <v>0</v>
      </c>
      <c r="AA58" s="20">
        <f t="shared" si="55"/>
        <v>0</v>
      </c>
      <c r="AB58" s="20">
        <f t="shared" si="55"/>
        <v>0</v>
      </c>
      <c r="AC58" s="20">
        <f t="shared" si="55"/>
        <v>0</v>
      </c>
      <c r="AD58" s="20">
        <f t="shared" si="55"/>
        <v>0</v>
      </c>
      <c r="AE58" s="20">
        <f t="shared" si="55"/>
        <v>0</v>
      </c>
      <c r="AF58" s="20">
        <f t="shared" si="55"/>
        <v>0</v>
      </c>
      <c r="AG58" s="20">
        <f t="shared" si="55"/>
        <v>0</v>
      </c>
      <c r="AH58" s="20">
        <f t="shared" si="55"/>
        <v>0</v>
      </c>
      <c r="AI58" s="20">
        <f t="shared" si="55"/>
        <v>0</v>
      </c>
      <c r="AJ58" s="20">
        <f t="shared" si="55"/>
        <v>0</v>
      </c>
      <c r="AK58" s="20">
        <f t="shared" si="55"/>
        <v>0</v>
      </c>
      <c r="AL58" s="20">
        <f t="shared" si="55"/>
        <v>0</v>
      </c>
      <c r="AM58" s="20">
        <f t="shared" si="55"/>
        <v>0</v>
      </c>
      <c r="AN58" s="20">
        <f t="shared" si="55"/>
        <v>0</v>
      </c>
      <c r="AO58" s="20">
        <f t="shared" si="55"/>
        <v>0</v>
      </c>
      <c r="AP58" s="20">
        <f t="shared" si="55"/>
        <v>0</v>
      </c>
      <c r="AQ58" s="14" t="s">
        <v>0</v>
      </c>
    </row>
    <row r="59" spans="1:43" s="8" customFormat="1" ht="57.75" customHeight="1">
      <c r="A59" s="12" t="s">
        <v>35</v>
      </c>
      <c r="B59" s="13" t="s">
        <v>34</v>
      </c>
      <c r="C59" s="14" t="s">
        <v>1</v>
      </c>
      <c r="D59" s="23">
        <v>0</v>
      </c>
      <c r="E59" s="23">
        <v>0</v>
      </c>
      <c r="F59" s="23">
        <v>0</v>
      </c>
      <c r="G59" s="23">
        <v>0</v>
      </c>
      <c r="H59" s="20"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>
        <v>0</v>
      </c>
      <c r="S59" s="20">
        <v>0</v>
      </c>
      <c r="T59" s="20">
        <v>0</v>
      </c>
      <c r="U59" s="20">
        <v>0</v>
      </c>
      <c r="V59" s="20">
        <v>0</v>
      </c>
      <c r="W59" s="20">
        <v>0</v>
      </c>
      <c r="X59" s="20">
        <v>0</v>
      </c>
      <c r="Y59" s="20">
        <v>0</v>
      </c>
      <c r="Z59" s="20">
        <v>0</v>
      </c>
      <c r="AA59" s="20">
        <v>0</v>
      </c>
      <c r="AB59" s="20">
        <v>0</v>
      </c>
      <c r="AC59" s="20">
        <v>0</v>
      </c>
      <c r="AD59" s="20">
        <v>0</v>
      </c>
      <c r="AE59" s="20">
        <v>0</v>
      </c>
      <c r="AF59" s="20">
        <v>0</v>
      </c>
      <c r="AG59" s="20">
        <v>0</v>
      </c>
      <c r="AH59" s="20">
        <v>0</v>
      </c>
      <c r="AI59" s="20">
        <v>0</v>
      </c>
      <c r="AJ59" s="20">
        <v>0</v>
      </c>
      <c r="AK59" s="20">
        <v>0</v>
      </c>
      <c r="AL59" s="20">
        <v>0</v>
      </c>
      <c r="AM59" s="20">
        <v>0</v>
      </c>
      <c r="AN59" s="20">
        <v>0</v>
      </c>
      <c r="AO59" s="20">
        <v>0</v>
      </c>
      <c r="AP59" s="20">
        <v>0</v>
      </c>
      <c r="AQ59" s="14" t="s">
        <v>0</v>
      </c>
    </row>
    <row r="60" spans="1:43" s="8" customFormat="1" ht="57.75" customHeight="1">
      <c r="A60" s="12" t="s">
        <v>33</v>
      </c>
      <c r="B60" s="13" t="s">
        <v>32</v>
      </c>
      <c r="C60" s="14" t="s">
        <v>1</v>
      </c>
      <c r="D60" s="23">
        <v>0</v>
      </c>
      <c r="E60" s="23">
        <v>0</v>
      </c>
      <c r="F60" s="23">
        <v>0</v>
      </c>
      <c r="G60" s="23">
        <v>0</v>
      </c>
      <c r="H60" s="20">
        <v>0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  <c r="N60" s="20">
        <v>0</v>
      </c>
      <c r="O60" s="20">
        <v>0</v>
      </c>
      <c r="P60" s="20">
        <v>0</v>
      </c>
      <c r="Q60" s="20">
        <v>0</v>
      </c>
      <c r="R60" s="20">
        <v>0</v>
      </c>
      <c r="S60" s="20">
        <v>0</v>
      </c>
      <c r="T60" s="20">
        <v>0</v>
      </c>
      <c r="U60" s="20">
        <v>0</v>
      </c>
      <c r="V60" s="20">
        <v>0</v>
      </c>
      <c r="W60" s="20">
        <v>0</v>
      </c>
      <c r="X60" s="20">
        <v>0</v>
      </c>
      <c r="Y60" s="20">
        <v>0</v>
      </c>
      <c r="Z60" s="20">
        <v>0</v>
      </c>
      <c r="AA60" s="20">
        <v>0</v>
      </c>
      <c r="AB60" s="20">
        <v>0</v>
      </c>
      <c r="AC60" s="20">
        <v>0</v>
      </c>
      <c r="AD60" s="20">
        <v>0</v>
      </c>
      <c r="AE60" s="20">
        <v>0</v>
      </c>
      <c r="AF60" s="20">
        <v>0</v>
      </c>
      <c r="AG60" s="20">
        <v>0</v>
      </c>
      <c r="AH60" s="20">
        <v>0</v>
      </c>
      <c r="AI60" s="20">
        <v>0</v>
      </c>
      <c r="AJ60" s="20">
        <v>0</v>
      </c>
      <c r="AK60" s="20">
        <v>0</v>
      </c>
      <c r="AL60" s="20">
        <v>0</v>
      </c>
      <c r="AM60" s="20">
        <v>0</v>
      </c>
      <c r="AN60" s="20">
        <v>0</v>
      </c>
      <c r="AO60" s="20">
        <v>0</v>
      </c>
      <c r="AP60" s="20">
        <v>0</v>
      </c>
      <c r="AQ60" s="14" t="s">
        <v>0</v>
      </c>
    </row>
    <row r="61" spans="1:43" s="8" customFormat="1" ht="42.75" customHeight="1">
      <c r="A61" s="12" t="s">
        <v>31</v>
      </c>
      <c r="B61" s="13" t="s">
        <v>30</v>
      </c>
      <c r="C61" s="14" t="s">
        <v>1</v>
      </c>
      <c r="D61" s="23">
        <v>0</v>
      </c>
      <c r="E61" s="23">
        <v>0</v>
      </c>
      <c r="F61" s="23">
        <v>0</v>
      </c>
      <c r="G61" s="23">
        <v>0</v>
      </c>
      <c r="H61" s="20">
        <v>0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20">
        <v>0</v>
      </c>
      <c r="Q61" s="20">
        <v>0</v>
      </c>
      <c r="R61" s="20">
        <v>0</v>
      </c>
      <c r="S61" s="20">
        <v>0</v>
      </c>
      <c r="T61" s="20">
        <v>0</v>
      </c>
      <c r="U61" s="20">
        <v>0</v>
      </c>
      <c r="V61" s="20">
        <v>0</v>
      </c>
      <c r="W61" s="20">
        <v>0</v>
      </c>
      <c r="X61" s="20">
        <v>0</v>
      </c>
      <c r="Y61" s="20">
        <v>0</v>
      </c>
      <c r="Z61" s="20">
        <v>0</v>
      </c>
      <c r="AA61" s="20">
        <v>0</v>
      </c>
      <c r="AB61" s="20">
        <v>0</v>
      </c>
      <c r="AC61" s="20">
        <v>0</v>
      </c>
      <c r="AD61" s="20">
        <v>0</v>
      </c>
      <c r="AE61" s="20">
        <v>0</v>
      </c>
      <c r="AF61" s="20">
        <v>0</v>
      </c>
      <c r="AG61" s="20">
        <v>0</v>
      </c>
      <c r="AH61" s="20">
        <v>0</v>
      </c>
      <c r="AI61" s="20">
        <v>0</v>
      </c>
      <c r="AJ61" s="20">
        <v>0</v>
      </c>
      <c r="AK61" s="20">
        <v>0</v>
      </c>
      <c r="AL61" s="20">
        <v>0</v>
      </c>
      <c r="AM61" s="20">
        <v>0</v>
      </c>
      <c r="AN61" s="20">
        <v>0</v>
      </c>
      <c r="AO61" s="20">
        <v>0</v>
      </c>
      <c r="AP61" s="20">
        <v>0</v>
      </c>
      <c r="AQ61" s="14" t="s">
        <v>0</v>
      </c>
    </row>
    <row r="62" spans="1:43" s="8" customFormat="1" ht="42.75" customHeight="1">
      <c r="A62" s="12" t="s">
        <v>29</v>
      </c>
      <c r="B62" s="13" t="s">
        <v>28</v>
      </c>
      <c r="C62" s="14" t="s">
        <v>1</v>
      </c>
      <c r="D62" s="23">
        <v>0</v>
      </c>
      <c r="E62" s="23">
        <v>0</v>
      </c>
      <c r="F62" s="23">
        <v>0</v>
      </c>
      <c r="G62" s="23">
        <v>0</v>
      </c>
      <c r="H62" s="20">
        <v>0</v>
      </c>
      <c r="I62" s="20">
        <v>0</v>
      </c>
      <c r="J62" s="20">
        <v>0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  <c r="P62" s="20">
        <v>0</v>
      </c>
      <c r="Q62" s="20">
        <v>0</v>
      </c>
      <c r="R62" s="20">
        <v>0</v>
      </c>
      <c r="S62" s="20">
        <v>0</v>
      </c>
      <c r="T62" s="20">
        <v>0</v>
      </c>
      <c r="U62" s="20">
        <v>0</v>
      </c>
      <c r="V62" s="20">
        <v>0</v>
      </c>
      <c r="W62" s="20">
        <v>0</v>
      </c>
      <c r="X62" s="20">
        <v>0</v>
      </c>
      <c r="Y62" s="20">
        <v>0</v>
      </c>
      <c r="Z62" s="20">
        <v>0</v>
      </c>
      <c r="AA62" s="20">
        <v>0</v>
      </c>
      <c r="AB62" s="20">
        <v>0</v>
      </c>
      <c r="AC62" s="20">
        <v>0</v>
      </c>
      <c r="AD62" s="20">
        <v>0</v>
      </c>
      <c r="AE62" s="20">
        <v>0</v>
      </c>
      <c r="AF62" s="20">
        <v>0</v>
      </c>
      <c r="AG62" s="20">
        <v>0</v>
      </c>
      <c r="AH62" s="20">
        <v>0</v>
      </c>
      <c r="AI62" s="20">
        <v>0</v>
      </c>
      <c r="AJ62" s="20">
        <v>0</v>
      </c>
      <c r="AK62" s="20">
        <v>0</v>
      </c>
      <c r="AL62" s="20">
        <v>0</v>
      </c>
      <c r="AM62" s="20">
        <v>0</v>
      </c>
      <c r="AN62" s="20">
        <v>0</v>
      </c>
      <c r="AO62" s="20">
        <v>0</v>
      </c>
      <c r="AP62" s="20">
        <v>0</v>
      </c>
      <c r="AQ62" s="14" t="s">
        <v>0</v>
      </c>
    </row>
    <row r="63" spans="1:43" s="8" customFormat="1" ht="52.5" customHeight="1">
      <c r="A63" s="12" t="s">
        <v>27</v>
      </c>
      <c r="B63" s="13" t="s">
        <v>26</v>
      </c>
      <c r="C63" s="14" t="s">
        <v>1</v>
      </c>
      <c r="D63" s="23">
        <v>0</v>
      </c>
      <c r="E63" s="23">
        <v>0</v>
      </c>
      <c r="F63" s="23">
        <v>0</v>
      </c>
      <c r="G63" s="23">
        <v>0</v>
      </c>
      <c r="H63" s="20">
        <v>0</v>
      </c>
      <c r="I63" s="20">
        <v>0</v>
      </c>
      <c r="J63" s="20">
        <v>0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20">
        <v>0</v>
      </c>
      <c r="Q63" s="20">
        <v>0</v>
      </c>
      <c r="R63" s="20">
        <v>0</v>
      </c>
      <c r="S63" s="20">
        <v>0</v>
      </c>
      <c r="T63" s="20">
        <v>0</v>
      </c>
      <c r="U63" s="20">
        <v>0</v>
      </c>
      <c r="V63" s="20">
        <v>0</v>
      </c>
      <c r="W63" s="20">
        <v>0</v>
      </c>
      <c r="X63" s="20">
        <v>0</v>
      </c>
      <c r="Y63" s="20">
        <v>0</v>
      </c>
      <c r="Z63" s="20">
        <v>0</v>
      </c>
      <c r="AA63" s="20">
        <v>0</v>
      </c>
      <c r="AB63" s="20">
        <v>0</v>
      </c>
      <c r="AC63" s="20">
        <v>0</v>
      </c>
      <c r="AD63" s="20">
        <v>0</v>
      </c>
      <c r="AE63" s="20">
        <v>0</v>
      </c>
      <c r="AF63" s="20">
        <v>0</v>
      </c>
      <c r="AG63" s="20">
        <v>0</v>
      </c>
      <c r="AH63" s="20">
        <v>0</v>
      </c>
      <c r="AI63" s="20">
        <v>0</v>
      </c>
      <c r="AJ63" s="20">
        <v>0</v>
      </c>
      <c r="AK63" s="20">
        <v>0</v>
      </c>
      <c r="AL63" s="20">
        <v>0</v>
      </c>
      <c r="AM63" s="20">
        <v>0</v>
      </c>
      <c r="AN63" s="20">
        <v>0</v>
      </c>
      <c r="AO63" s="20">
        <v>0</v>
      </c>
      <c r="AP63" s="20">
        <v>0</v>
      </c>
      <c r="AQ63" s="14" t="s">
        <v>0</v>
      </c>
    </row>
    <row r="64" spans="1:43" ht="42.75" customHeight="1">
      <c r="A64" s="12" t="s">
        <v>25</v>
      </c>
      <c r="B64" s="13" t="s">
        <v>24</v>
      </c>
      <c r="C64" s="14" t="s">
        <v>1</v>
      </c>
      <c r="D64" s="23">
        <v>0</v>
      </c>
      <c r="E64" s="23">
        <v>0</v>
      </c>
      <c r="F64" s="23">
        <v>0</v>
      </c>
      <c r="G64" s="23">
        <v>0</v>
      </c>
      <c r="H64" s="20">
        <v>0</v>
      </c>
      <c r="I64" s="20">
        <v>0</v>
      </c>
      <c r="J64" s="20">
        <v>0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20">
        <v>0</v>
      </c>
      <c r="Q64" s="20">
        <v>0</v>
      </c>
      <c r="R64" s="20">
        <v>0</v>
      </c>
      <c r="S64" s="20">
        <v>0</v>
      </c>
      <c r="T64" s="20">
        <v>0</v>
      </c>
      <c r="U64" s="20">
        <v>0</v>
      </c>
      <c r="V64" s="20">
        <v>0</v>
      </c>
      <c r="W64" s="20">
        <v>0</v>
      </c>
      <c r="X64" s="20">
        <v>0</v>
      </c>
      <c r="Y64" s="20">
        <v>0</v>
      </c>
      <c r="Z64" s="20">
        <v>0</v>
      </c>
      <c r="AA64" s="20">
        <v>0</v>
      </c>
      <c r="AB64" s="20">
        <v>0</v>
      </c>
      <c r="AC64" s="20">
        <v>0</v>
      </c>
      <c r="AD64" s="20">
        <v>0</v>
      </c>
      <c r="AE64" s="20">
        <v>0</v>
      </c>
      <c r="AF64" s="20">
        <v>0</v>
      </c>
      <c r="AG64" s="20">
        <v>0</v>
      </c>
      <c r="AH64" s="20">
        <v>0</v>
      </c>
      <c r="AI64" s="20">
        <v>0</v>
      </c>
      <c r="AJ64" s="20">
        <v>0</v>
      </c>
      <c r="AK64" s="20">
        <v>0</v>
      </c>
      <c r="AL64" s="20">
        <v>0</v>
      </c>
      <c r="AM64" s="20">
        <v>0</v>
      </c>
      <c r="AN64" s="20">
        <v>0</v>
      </c>
      <c r="AO64" s="20">
        <v>0</v>
      </c>
      <c r="AP64" s="20">
        <v>0</v>
      </c>
      <c r="AQ64" s="14" t="s">
        <v>0</v>
      </c>
    </row>
    <row r="65" spans="1:45" ht="60" customHeight="1">
      <c r="A65" s="12" t="s">
        <v>23</v>
      </c>
      <c r="B65" s="13" t="s">
        <v>22</v>
      </c>
      <c r="C65" s="14" t="s">
        <v>1</v>
      </c>
      <c r="D65" s="23">
        <v>0</v>
      </c>
      <c r="E65" s="23">
        <v>0</v>
      </c>
      <c r="F65" s="23">
        <v>0</v>
      </c>
      <c r="G65" s="23">
        <v>0</v>
      </c>
      <c r="H65" s="20">
        <v>0</v>
      </c>
      <c r="I65" s="20">
        <v>0</v>
      </c>
      <c r="J65" s="20">
        <v>0</v>
      </c>
      <c r="K65" s="20">
        <v>0</v>
      </c>
      <c r="L65" s="20">
        <v>0</v>
      </c>
      <c r="M65" s="20">
        <v>0</v>
      </c>
      <c r="N65" s="20">
        <v>0</v>
      </c>
      <c r="O65" s="20">
        <v>0</v>
      </c>
      <c r="P65" s="20">
        <v>0</v>
      </c>
      <c r="Q65" s="20">
        <v>0</v>
      </c>
      <c r="R65" s="20">
        <v>0</v>
      </c>
      <c r="S65" s="20">
        <v>0</v>
      </c>
      <c r="T65" s="20">
        <v>0</v>
      </c>
      <c r="U65" s="20">
        <v>0</v>
      </c>
      <c r="V65" s="20">
        <v>0</v>
      </c>
      <c r="W65" s="20">
        <v>0</v>
      </c>
      <c r="X65" s="20">
        <v>0</v>
      </c>
      <c r="Y65" s="20">
        <v>0</v>
      </c>
      <c r="Z65" s="20">
        <v>0</v>
      </c>
      <c r="AA65" s="20">
        <v>0</v>
      </c>
      <c r="AB65" s="20">
        <v>0</v>
      </c>
      <c r="AC65" s="20">
        <v>0</v>
      </c>
      <c r="AD65" s="20">
        <v>0</v>
      </c>
      <c r="AE65" s="20">
        <v>0</v>
      </c>
      <c r="AF65" s="20">
        <v>0</v>
      </c>
      <c r="AG65" s="20">
        <v>0</v>
      </c>
      <c r="AH65" s="20">
        <v>0</v>
      </c>
      <c r="AI65" s="20">
        <v>0</v>
      </c>
      <c r="AJ65" s="20">
        <v>0</v>
      </c>
      <c r="AK65" s="20">
        <v>0</v>
      </c>
      <c r="AL65" s="20">
        <v>0</v>
      </c>
      <c r="AM65" s="20">
        <v>0</v>
      </c>
      <c r="AN65" s="20">
        <v>0</v>
      </c>
      <c r="AO65" s="20">
        <v>0</v>
      </c>
      <c r="AP65" s="20">
        <v>0</v>
      </c>
      <c r="AQ65" s="14" t="s">
        <v>0</v>
      </c>
      <c r="AS65" s="18"/>
    </row>
    <row r="66" spans="1:45" ht="48.75" customHeight="1">
      <c r="A66" s="12" t="s">
        <v>21</v>
      </c>
      <c r="B66" s="13" t="s">
        <v>20</v>
      </c>
      <c r="C66" s="14" t="s">
        <v>1</v>
      </c>
      <c r="D66" s="23">
        <v>0</v>
      </c>
      <c r="E66" s="23">
        <v>0</v>
      </c>
      <c r="F66" s="23">
        <v>0</v>
      </c>
      <c r="G66" s="23">
        <v>0</v>
      </c>
      <c r="H66" s="20">
        <f>2.04519</f>
        <v>2.0451899999999998</v>
      </c>
      <c r="I66" s="20">
        <f>2.04519</f>
        <v>2.0451899999999998</v>
      </c>
      <c r="J66" s="20">
        <v>0</v>
      </c>
      <c r="K66" s="20">
        <v>0</v>
      </c>
      <c r="L66" s="20">
        <v>0</v>
      </c>
      <c r="M66" s="20">
        <v>0</v>
      </c>
      <c r="N66" s="20">
        <v>0</v>
      </c>
      <c r="O66" s="20">
        <v>0</v>
      </c>
      <c r="P66" s="20">
        <v>0</v>
      </c>
      <c r="Q66" s="20">
        <v>0</v>
      </c>
      <c r="R66" s="20">
        <v>0</v>
      </c>
      <c r="S66" s="20">
        <v>0</v>
      </c>
      <c r="T66" s="20">
        <v>0</v>
      </c>
      <c r="U66" s="20">
        <v>0</v>
      </c>
      <c r="V66" s="20">
        <v>0</v>
      </c>
      <c r="W66" s="20">
        <v>0</v>
      </c>
      <c r="X66" s="20">
        <v>0</v>
      </c>
      <c r="Y66" s="20">
        <v>0</v>
      </c>
      <c r="Z66" s="20">
        <v>0</v>
      </c>
      <c r="AA66" s="20">
        <v>0</v>
      </c>
      <c r="AB66" s="20">
        <v>0</v>
      </c>
      <c r="AC66" s="20">
        <v>0</v>
      </c>
      <c r="AD66" s="20">
        <v>0</v>
      </c>
      <c r="AE66" s="20">
        <v>0</v>
      </c>
      <c r="AF66" s="20">
        <v>0</v>
      </c>
      <c r="AG66" s="20">
        <v>0</v>
      </c>
      <c r="AH66" s="20">
        <v>0</v>
      </c>
      <c r="AI66" s="20">
        <v>0</v>
      </c>
      <c r="AJ66" s="20">
        <v>0</v>
      </c>
      <c r="AK66" s="20">
        <v>0</v>
      </c>
      <c r="AL66" s="20">
        <v>0</v>
      </c>
      <c r="AM66" s="20">
        <v>0</v>
      </c>
      <c r="AN66" s="20">
        <v>0</v>
      </c>
      <c r="AO66" s="20">
        <v>0</v>
      </c>
      <c r="AP66" s="20">
        <v>0</v>
      </c>
      <c r="AQ66" s="14" t="s">
        <v>0</v>
      </c>
    </row>
    <row r="67" spans="1:45" ht="61.5" customHeight="1">
      <c r="A67" s="12" t="s">
        <v>19</v>
      </c>
      <c r="B67" s="13" t="s">
        <v>18</v>
      </c>
      <c r="C67" s="14" t="s">
        <v>1</v>
      </c>
      <c r="D67" s="23">
        <f>D68+D69</f>
        <v>0</v>
      </c>
      <c r="E67" s="23">
        <f t="shared" ref="E67:G67" si="56">E68+E69</f>
        <v>0</v>
      </c>
      <c r="F67" s="23">
        <f t="shared" si="56"/>
        <v>0</v>
      </c>
      <c r="G67" s="23">
        <f t="shared" si="56"/>
        <v>0</v>
      </c>
      <c r="H67" s="20">
        <v>0</v>
      </c>
      <c r="I67" s="20">
        <v>0</v>
      </c>
      <c r="J67" s="20">
        <f t="shared" ref="J67:AP67" si="57">J68+J69</f>
        <v>0</v>
      </c>
      <c r="K67" s="20">
        <f t="shared" si="57"/>
        <v>0</v>
      </c>
      <c r="L67" s="20">
        <f t="shared" si="57"/>
        <v>0</v>
      </c>
      <c r="M67" s="20">
        <f t="shared" si="57"/>
        <v>0</v>
      </c>
      <c r="N67" s="20">
        <f t="shared" si="57"/>
        <v>0</v>
      </c>
      <c r="O67" s="20">
        <f t="shared" si="57"/>
        <v>0</v>
      </c>
      <c r="P67" s="20">
        <f t="shared" si="57"/>
        <v>0</v>
      </c>
      <c r="Q67" s="20">
        <f t="shared" si="57"/>
        <v>0</v>
      </c>
      <c r="R67" s="20">
        <f t="shared" si="57"/>
        <v>0</v>
      </c>
      <c r="S67" s="20">
        <f t="shared" si="57"/>
        <v>0</v>
      </c>
      <c r="T67" s="20">
        <f t="shared" si="57"/>
        <v>0</v>
      </c>
      <c r="U67" s="20">
        <f t="shared" si="57"/>
        <v>0</v>
      </c>
      <c r="V67" s="20">
        <f t="shared" si="57"/>
        <v>0</v>
      </c>
      <c r="W67" s="20">
        <f t="shared" si="57"/>
        <v>0</v>
      </c>
      <c r="X67" s="20">
        <f t="shared" si="57"/>
        <v>0</v>
      </c>
      <c r="Y67" s="20">
        <f t="shared" si="57"/>
        <v>0</v>
      </c>
      <c r="Z67" s="20">
        <f t="shared" si="57"/>
        <v>0</v>
      </c>
      <c r="AA67" s="20">
        <f t="shared" si="57"/>
        <v>0</v>
      </c>
      <c r="AB67" s="20">
        <f t="shared" si="57"/>
        <v>0</v>
      </c>
      <c r="AC67" s="20">
        <f t="shared" si="57"/>
        <v>0</v>
      </c>
      <c r="AD67" s="20">
        <f t="shared" si="57"/>
        <v>0</v>
      </c>
      <c r="AE67" s="20">
        <f t="shared" si="57"/>
        <v>0</v>
      </c>
      <c r="AF67" s="20">
        <f t="shared" si="57"/>
        <v>0</v>
      </c>
      <c r="AG67" s="20">
        <f t="shared" si="57"/>
        <v>0</v>
      </c>
      <c r="AH67" s="20">
        <f t="shared" si="57"/>
        <v>0</v>
      </c>
      <c r="AI67" s="20">
        <f t="shared" si="57"/>
        <v>0</v>
      </c>
      <c r="AJ67" s="20">
        <f t="shared" si="57"/>
        <v>0</v>
      </c>
      <c r="AK67" s="20">
        <f t="shared" si="57"/>
        <v>0</v>
      </c>
      <c r="AL67" s="20">
        <f t="shared" si="57"/>
        <v>0</v>
      </c>
      <c r="AM67" s="20">
        <f t="shared" si="57"/>
        <v>0</v>
      </c>
      <c r="AN67" s="20">
        <f t="shared" si="57"/>
        <v>0</v>
      </c>
      <c r="AO67" s="20">
        <f t="shared" si="57"/>
        <v>0</v>
      </c>
      <c r="AP67" s="20">
        <f t="shared" si="57"/>
        <v>0</v>
      </c>
      <c r="AQ67" s="14" t="s">
        <v>0</v>
      </c>
    </row>
    <row r="68" spans="1:45" ht="42.75" customHeight="1">
      <c r="A68" s="12" t="s">
        <v>17</v>
      </c>
      <c r="B68" s="13" t="s">
        <v>16</v>
      </c>
      <c r="C68" s="14" t="s">
        <v>1</v>
      </c>
      <c r="D68" s="23">
        <v>0</v>
      </c>
      <c r="E68" s="23">
        <v>0</v>
      </c>
      <c r="F68" s="23">
        <v>0</v>
      </c>
      <c r="G68" s="23">
        <v>0</v>
      </c>
      <c r="H68" s="20">
        <f>SUM(H69:H75)</f>
        <v>0</v>
      </c>
      <c r="I68" s="20">
        <f>SUM(I69:I75)</f>
        <v>0</v>
      </c>
      <c r="J68" s="20">
        <v>0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20">
        <v>0</v>
      </c>
      <c r="Q68" s="20">
        <v>0</v>
      </c>
      <c r="R68" s="20">
        <v>0</v>
      </c>
      <c r="S68" s="20">
        <v>0</v>
      </c>
      <c r="T68" s="20">
        <v>0</v>
      </c>
      <c r="U68" s="20">
        <v>0</v>
      </c>
      <c r="V68" s="20">
        <v>0</v>
      </c>
      <c r="W68" s="20">
        <v>0</v>
      </c>
      <c r="X68" s="20">
        <v>0</v>
      </c>
      <c r="Y68" s="20">
        <v>0</v>
      </c>
      <c r="Z68" s="20">
        <v>0</v>
      </c>
      <c r="AA68" s="20">
        <v>0</v>
      </c>
      <c r="AB68" s="20">
        <v>0</v>
      </c>
      <c r="AC68" s="20">
        <v>0</v>
      </c>
      <c r="AD68" s="20">
        <v>0</v>
      </c>
      <c r="AE68" s="20">
        <v>0</v>
      </c>
      <c r="AF68" s="20">
        <v>0</v>
      </c>
      <c r="AG68" s="20">
        <v>0</v>
      </c>
      <c r="AH68" s="20">
        <v>0</v>
      </c>
      <c r="AI68" s="20">
        <v>0</v>
      </c>
      <c r="AJ68" s="20">
        <v>0</v>
      </c>
      <c r="AK68" s="20">
        <v>0</v>
      </c>
      <c r="AL68" s="20">
        <v>0</v>
      </c>
      <c r="AM68" s="20">
        <v>0</v>
      </c>
      <c r="AN68" s="20">
        <v>0</v>
      </c>
      <c r="AO68" s="20">
        <v>0</v>
      </c>
      <c r="AP68" s="20">
        <v>0</v>
      </c>
      <c r="AQ68" s="14" t="s">
        <v>0</v>
      </c>
    </row>
    <row r="69" spans="1:45" ht="42.75" customHeight="1">
      <c r="A69" s="12" t="s">
        <v>15</v>
      </c>
      <c r="B69" s="13" t="s">
        <v>14</v>
      </c>
      <c r="C69" s="14" t="s">
        <v>1</v>
      </c>
      <c r="D69" s="23">
        <v>0</v>
      </c>
      <c r="E69" s="23">
        <v>0</v>
      </c>
      <c r="F69" s="23">
        <v>0</v>
      </c>
      <c r="G69" s="23">
        <v>0</v>
      </c>
      <c r="H69" s="20">
        <v>0</v>
      </c>
      <c r="I69" s="20">
        <v>0</v>
      </c>
      <c r="J69" s="20">
        <v>0</v>
      </c>
      <c r="K69" s="20">
        <v>0</v>
      </c>
      <c r="L69" s="20">
        <v>0</v>
      </c>
      <c r="M69" s="20">
        <v>0</v>
      </c>
      <c r="N69" s="20">
        <v>0</v>
      </c>
      <c r="O69" s="20">
        <v>0</v>
      </c>
      <c r="P69" s="20">
        <v>0</v>
      </c>
      <c r="Q69" s="20">
        <v>0</v>
      </c>
      <c r="R69" s="20">
        <v>0</v>
      </c>
      <c r="S69" s="20">
        <v>0</v>
      </c>
      <c r="T69" s="20">
        <v>0</v>
      </c>
      <c r="U69" s="20">
        <v>0</v>
      </c>
      <c r="V69" s="20">
        <v>0</v>
      </c>
      <c r="W69" s="20">
        <v>0</v>
      </c>
      <c r="X69" s="20">
        <v>0</v>
      </c>
      <c r="Y69" s="20">
        <v>0</v>
      </c>
      <c r="Z69" s="20">
        <v>0</v>
      </c>
      <c r="AA69" s="20">
        <v>0</v>
      </c>
      <c r="AB69" s="20">
        <v>0</v>
      </c>
      <c r="AC69" s="20">
        <v>0</v>
      </c>
      <c r="AD69" s="20">
        <v>0</v>
      </c>
      <c r="AE69" s="20">
        <v>0</v>
      </c>
      <c r="AF69" s="20">
        <v>0</v>
      </c>
      <c r="AG69" s="20">
        <v>0</v>
      </c>
      <c r="AH69" s="20">
        <v>0</v>
      </c>
      <c r="AI69" s="20">
        <v>0</v>
      </c>
      <c r="AJ69" s="20">
        <v>0</v>
      </c>
      <c r="AK69" s="20">
        <v>0</v>
      </c>
      <c r="AL69" s="20">
        <v>0</v>
      </c>
      <c r="AM69" s="20">
        <v>0</v>
      </c>
      <c r="AN69" s="20">
        <v>0</v>
      </c>
      <c r="AO69" s="20">
        <v>0</v>
      </c>
      <c r="AP69" s="20">
        <v>0</v>
      </c>
      <c r="AQ69" s="14" t="s">
        <v>0</v>
      </c>
    </row>
    <row r="70" spans="1:45" ht="42.75" customHeight="1">
      <c r="A70" s="12" t="s">
        <v>13</v>
      </c>
      <c r="B70" s="13" t="s">
        <v>12</v>
      </c>
      <c r="C70" s="14" t="s">
        <v>1</v>
      </c>
      <c r="D70" s="23">
        <f>SUM(D71:D72)</f>
        <v>0</v>
      </c>
      <c r="E70" s="23">
        <f t="shared" ref="E70:G70" si="58">SUM(E71:E72)</f>
        <v>0</v>
      </c>
      <c r="F70" s="23">
        <f t="shared" si="58"/>
        <v>0</v>
      </c>
      <c r="G70" s="23">
        <f t="shared" si="58"/>
        <v>0</v>
      </c>
      <c r="H70" s="20">
        <v>0</v>
      </c>
      <c r="I70" s="20">
        <v>0</v>
      </c>
      <c r="J70" s="20">
        <f t="shared" ref="J70:AP70" si="59">SUM(J71:J72)</f>
        <v>0</v>
      </c>
      <c r="K70" s="20">
        <f t="shared" si="59"/>
        <v>0</v>
      </c>
      <c r="L70" s="20">
        <f t="shared" si="59"/>
        <v>0</v>
      </c>
      <c r="M70" s="20">
        <f t="shared" si="59"/>
        <v>0</v>
      </c>
      <c r="N70" s="20">
        <f t="shared" si="59"/>
        <v>0</v>
      </c>
      <c r="O70" s="20">
        <f t="shared" si="59"/>
        <v>0</v>
      </c>
      <c r="P70" s="20">
        <f t="shared" si="59"/>
        <v>0</v>
      </c>
      <c r="Q70" s="20">
        <f t="shared" si="59"/>
        <v>0</v>
      </c>
      <c r="R70" s="20">
        <f t="shared" si="59"/>
        <v>0</v>
      </c>
      <c r="S70" s="20">
        <f t="shared" si="59"/>
        <v>0</v>
      </c>
      <c r="T70" s="20">
        <f t="shared" si="59"/>
        <v>0</v>
      </c>
      <c r="U70" s="20">
        <f t="shared" si="59"/>
        <v>0</v>
      </c>
      <c r="V70" s="20">
        <f t="shared" si="59"/>
        <v>0</v>
      </c>
      <c r="W70" s="20">
        <f t="shared" si="59"/>
        <v>0</v>
      </c>
      <c r="X70" s="20">
        <f t="shared" si="59"/>
        <v>0</v>
      </c>
      <c r="Y70" s="20">
        <f t="shared" si="59"/>
        <v>0</v>
      </c>
      <c r="Z70" s="20">
        <f t="shared" si="59"/>
        <v>0</v>
      </c>
      <c r="AA70" s="20">
        <f t="shared" si="59"/>
        <v>0</v>
      </c>
      <c r="AB70" s="20">
        <f t="shared" si="59"/>
        <v>0</v>
      </c>
      <c r="AC70" s="20">
        <f t="shared" si="59"/>
        <v>0</v>
      </c>
      <c r="AD70" s="20">
        <f t="shared" si="59"/>
        <v>0</v>
      </c>
      <c r="AE70" s="20">
        <f t="shared" si="59"/>
        <v>0</v>
      </c>
      <c r="AF70" s="20">
        <f t="shared" si="59"/>
        <v>0</v>
      </c>
      <c r="AG70" s="20">
        <f t="shared" si="59"/>
        <v>0</v>
      </c>
      <c r="AH70" s="20">
        <f t="shared" si="59"/>
        <v>0</v>
      </c>
      <c r="AI70" s="20">
        <f t="shared" si="59"/>
        <v>0</v>
      </c>
      <c r="AJ70" s="20">
        <f t="shared" si="59"/>
        <v>0</v>
      </c>
      <c r="AK70" s="20">
        <f t="shared" si="59"/>
        <v>0</v>
      </c>
      <c r="AL70" s="20">
        <f t="shared" si="59"/>
        <v>0</v>
      </c>
      <c r="AM70" s="20">
        <f t="shared" si="59"/>
        <v>0</v>
      </c>
      <c r="AN70" s="20">
        <f t="shared" si="59"/>
        <v>0</v>
      </c>
      <c r="AO70" s="20">
        <f t="shared" si="59"/>
        <v>0</v>
      </c>
      <c r="AP70" s="20">
        <f t="shared" si="59"/>
        <v>0</v>
      </c>
      <c r="AQ70" s="14" t="s">
        <v>0</v>
      </c>
    </row>
    <row r="71" spans="1:45" ht="42.75" customHeight="1">
      <c r="A71" s="12" t="s">
        <v>11</v>
      </c>
      <c r="B71" s="13" t="s">
        <v>10</v>
      </c>
      <c r="C71" s="14" t="s">
        <v>1</v>
      </c>
      <c r="D71" s="23">
        <v>0</v>
      </c>
      <c r="E71" s="23">
        <v>0</v>
      </c>
      <c r="F71" s="23">
        <v>0</v>
      </c>
      <c r="G71" s="23">
        <v>0</v>
      </c>
      <c r="H71" s="20">
        <v>0</v>
      </c>
      <c r="I71" s="20">
        <v>0</v>
      </c>
      <c r="J71" s="20">
        <v>0</v>
      </c>
      <c r="K71" s="20">
        <v>0</v>
      </c>
      <c r="L71" s="20">
        <v>0</v>
      </c>
      <c r="M71" s="20">
        <v>0</v>
      </c>
      <c r="N71" s="20">
        <v>0</v>
      </c>
      <c r="O71" s="20">
        <v>0</v>
      </c>
      <c r="P71" s="20">
        <v>0</v>
      </c>
      <c r="Q71" s="20">
        <v>0</v>
      </c>
      <c r="R71" s="20">
        <v>0</v>
      </c>
      <c r="S71" s="20">
        <v>0</v>
      </c>
      <c r="T71" s="20">
        <v>0</v>
      </c>
      <c r="U71" s="20">
        <v>0</v>
      </c>
      <c r="V71" s="20">
        <v>0</v>
      </c>
      <c r="W71" s="20">
        <v>0</v>
      </c>
      <c r="X71" s="20">
        <v>0</v>
      </c>
      <c r="Y71" s="20">
        <v>0</v>
      </c>
      <c r="Z71" s="20">
        <v>0</v>
      </c>
      <c r="AA71" s="20">
        <v>0</v>
      </c>
      <c r="AB71" s="20">
        <v>0</v>
      </c>
      <c r="AC71" s="20">
        <v>0</v>
      </c>
      <c r="AD71" s="20">
        <v>0</v>
      </c>
      <c r="AE71" s="20">
        <v>0</v>
      </c>
      <c r="AF71" s="20">
        <v>0</v>
      </c>
      <c r="AG71" s="20">
        <v>0</v>
      </c>
      <c r="AH71" s="20">
        <v>0</v>
      </c>
      <c r="AI71" s="20">
        <v>0</v>
      </c>
      <c r="AJ71" s="20">
        <v>0</v>
      </c>
      <c r="AK71" s="20">
        <v>0</v>
      </c>
      <c r="AL71" s="20">
        <v>0</v>
      </c>
      <c r="AM71" s="20">
        <v>0</v>
      </c>
      <c r="AN71" s="20">
        <v>0</v>
      </c>
      <c r="AO71" s="20">
        <v>0</v>
      </c>
      <c r="AP71" s="20">
        <v>0</v>
      </c>
      <c r="AQ71" s="14" t="s">
        <v>0</v>
      </c>
    </row>
    <row r="72" spans="1:45" ht="42.75" customHeight="1">
      <c r="A72" s="12" t="s">
        <v>9</v>
      </c>
      <c r="B72" s="13" t="s">
        <v>8</v>
      </c>
      <c r="C72" s="14" t="s">
        <v>1</v>
      </c>
      <c r="D72" s="23">
        <v>0</v>
      </c>
      <c r="E72" s="23">
        <v>0</v>
      </c>
      <c r="F72" s="23">
        <v>0</v>
      </c>
      <c r="G72" s="23">
        <v>0</v>
      </c>
      <c r="H72" s="20">
        <v>0</v>
      </c>
      <c r="I72" s="20">
        <v>0</v>
      </c>
      <c r="J72" s="20">
        <v>0</v>
      </c>
      <c r="K72" s="20">
        <v>0</v>
      </c>
      <c r="L72" s="20">
        <v>0</v>
      </c>
      <c r="M72" s="20">
        <v>0</v>
      </c>
      <c r="N72" s="20">
        <v>0</v>
      </c>
      <c r="O72" s="20">
        <v>0</v>
      </c>
      <c r="P72" s="20">
        <v>0</v>
      </c>
      <c r="Q72" s="20">
        <v>0</v>
      </c>
      <c r="R72" s="20">
        <v>0</v>
      </c>
      <c r="S72" s="20">
        <v>0</v>
      </c>
      <c r="T72" s="20">
        <v>0</v>
      </c>
      <c r="U72" s="20">
        <v>0</v>
      </c>
      <c r="V72" s="20">
        <v>0</v>
      </c>
      <c r="W72" s="20">
        <v>0</v>
      </c>
      <c r="X72" s="20">
        <v>0</v>
      </c>
      <c r="Y72" s="20">
        <v>0</v>
      </c>
      <c r="Z72" s="20">
        <v>0</v>
      </c>
      <c r="AA72" s="20">
        <v>0</v>
      </c>
      <c r="AB72" s="20">
        <v>0</v>
      </c>
      <c r="AC72" s="20">
        <v>0</v>
      </c>
      <c r="AD72" s="20">
        <v>0</v>
      </c>
      <c r="AE72" s="20">
        <v>0</v>
      </c>
      <c r="AF72" s="20">
        <v>0</v>
      </c>
      <c r="AG72" s="20">
        <v>0</v>
      </c>
      <c r="AH72" s="20">
        <v>0</v>
      </c>
      <c r="AI72" s="20">
        <v>0</v>
      </c>
      <c r="AJ72" s="20">
        <v>0</v>
      </c>
      <c r="AK72" s="20">
        <v>0</v>
      </c>
      <c r="AL72" s="20">
        <v>0</v>
      </c>
      <c r="AM72" s="20">
        <v>0</v>
      </c>
      <c r="AN72" s="20">
        <v>0</v>
      </c>
      <c r="AO72" s="20">
        <v>0</v>
      </c>
      <c r="AP72" s="20">
        <v>0</v>
      </c>
      <c r="AQ72" s="14" t="s">
        <v>0</v>
      </c>
    </row>
    <row r="73" spans="1:45" ht="42.75" customHeight="1">
      <c r="A73" s="12" t="s">
        <v>7</v>
      </c>
      <c r="B73" s="13" t="s">
        <v>6</v>
      </c>
      <c r="C73" s="14" t="s">
        <v>1</v>
      </c>
      <c r="D73" s="23">
        <v>0</v>
      </c>
      <c r="E73" s="23">
        <v>0</v>
      </c>
      <c r="F73" s="23">
        <v>0</v>
      </c>
      <c r="G73" s="23">
        <v>0</v>
      </c>
      <c r="H73" s="20">
        <v>0</v>
      </c>
      <c r="I73" s="20">
        <v>0</v>
      </c>
      <c r="J73" s="20">
        <v>0</v>
      </c>
      <c r="K73" s="20">
        <v>0</v>
      </c>
      <c r="L73" s="20">
        <v>0</v>
      </c>
      <c r="M73" s="20">
        <v>0</v>
      </c>
      <c r="N73" s="20">
        <v>0</v>
      </c>
      <c r="O73" s="20">
        <v>0</v>
      </c>
      <c r="P73" s="20">
        <v>0</v>
      </c>
      <c r="Q73" s="20">
        <v>0</v>
      </c>
      <c r="R73" s="20">
        <v>0</v>
      </c>
      <c r="S73" s="20">
        <v>0</v>
      </c>
      <c r="T73" s="20">
        <v>0</v>
      </c>
      <c r="U73" s="20">
        <v>0</v>
      </c>
      <c r="V73" s="20">
        <v>0</v>
      </c>
      <c r="W73" s="20">
        <v>0</v>
      </c>
      <c r="X73" s="20">
        <v>0</v>
      </c>
      <c r="Y73" s="20">
        <v>0</v>
      </c>
      <c r="Z73" s="20">
        <v>0</v>
      </c>
      <c r="AA73" s="20">
        <v>0</v>
      </c>
      <c r="AB73" s="20">
        <v>0</v>
      </c>
      <c r="AC73" s="20">
        <v>0</v>
      </c>
      <c r="AD73" s="20">
        <v>0</v>
      </c>
      <c r="AE73" s="20">
        <v>0</v>
      </c>
      <c r="AF73" s="20">
        <v>0</v>
      </c>
      <c r="AG73" s="20">
        <v>0</v>
      </c>
      <c r="AH73" s="20">
        <v>0</v>
      </c>
      <c r="AI73" s="20">
        <v>0</v>
      </c>
      <c r="AJ73" s="20">
        <v>0</v>
      </c>
      <c r="AK73" s="20">
        <v>0</v>
      </c>
      <c r="AL73" s="20">
        <v>0</v>
      </c>
      <c r="AM73" s="20">
        <v>0</v>
      </c>
      <c r="AN73" s="20">
        <v>0</v>
      </c>
      <c r="AO73" s="20">
        <v>0</v>
      </c>
      <c r="AP73" s="20">
        <v>0</v>
      </c>
      <c r="AQ73" s="14" t="s">
        <v>0</v>
      </c>
    </row>
    <row r="74" spans="1:45" ht="42.75" customHeight="1">
      <c r="A74" s="12" t="s">
        <v>5</v>
      </c>
      <c r="B74" s="16" t="s">
        <v>4</v>
      </c>
      <c r="C74" s="14" t="s">
        <v>1</v>
      </c>
      <c r="D74" s="23">
        <v>0</v>
      </c>
      <c r="E74" s="23">
        <v>0</v>
      </c>
      <c r="F74" s="23">
        <v>0</v>
      </c>
      <c r="G74" s="23">
        <v>0</v>
      </c>
      <c r="H74" s="20">
        <v>0</v>
      </c>
      <c r="I74" s="20">
        <v>0</v>
      </c>
      <c r="J74" s="20">
        <v>0</v>
      </c>
      <c r="K74" s="20">
        <v>0</v>
      </c>
      <c r="L74" s="20">
        <v>0</v>
      </c>
      <c r="M74" s="20">
        <v>0</v>
      </c>
      <c r="N74" s="20">
        <v>0</v>
      </c>
      <c r="O74" s="20">
        <v>0</v>
      </c>
      <c r="P74" s="20">
        <v>0</v>
      </c>
      <c r="Q74" s="20">
        <v>0</v>
      </c>
      <c r="R74" s="20">
        <v>0</v>
      </c>
      <c r="S74" s="20">
        <v>0</v>
      </c>
      <c r="T74" s="20">
        <v>0</v>
      </c>
      <c r="U74" s="20">
        <v>0</v>
      </c>
      <c r="V74" s="20">
        <v>0</v>
      </c>
      <c r="W74" s="20">
        <v>0</v>
      </c>
      <c r="X74" s="20">
        <v>0</v>
      </c>
      <c r="Y74" s="20">
        <v>0</v>
      </c>
      <c r="Z74" s="20">
        <v>0</v>
      </c>
      <c r="AA74" s="20">
        <v>0</v>
      </c>
      <c r="AB74" s="20">
        <v>0</v>
      </c>
      <c r="AC74" s="20">
        <v>0</v>
      </c>
      <c r="AD74" s="20">
        <v>0</v>
      </c>
      <c r="AE74" s="20">
        <v>0</v>
      </c>
      <c r="AF74" s="20">
        <v>0</v>
      </c>
      <c r="AG74" s="20">
        <v>0</v>
      </c>
      <c r="AH74" s="20">
        <v>0</v>
      </c>
      <c r="AI74" s="20">
        <v>0</v>
      </c>
      <c r="AJ74" s="20">
        <v>0</v>
      </c>
      <c r="AK74" s="20">
        <v>0</v>
      </c>
      <c r="AL74" s="20">
        <v>0</v>
      </c>
      <c r="AM74" s="20">
        <v>0</v>
      </c>
      <c r="AN74" s="20">
        <v>0</v>
      </c>
      <c r="AO74" s="20">
        <v>0</v>
      </c>
      <c r="AP74" s="20">
        <v>0</v>
      </c>
      <c r="AQ74" s="14" t="s">
        <v>0</v>
      </c>
    </row>
    <row r="75" spans="1:45" ht="42.75" customHeight="1">
      <c r="A75" s="12" t="s">
        <v>3</v>
      </c>
      <c r="B75" s="16" t="s">
        <v>2</v>
      </c>
      <c r="C75" s="14" t="s">
        <v>1</v>
      </c>
      <c r="D75" s="23">
        <v>0</v>
      </c>
      <c r="E75" s="23">
        <v>0</v>
      </c>
      <c r="F75" s="23">
        <v>0</v>
      </c>
      <c r="G75" s="23">
        <v>0</v>
      </c>
      <c r="H75" s="20">
        <v>0</v>
      </c>
      <c r="I75" s="20">
        <v>0</v>
      </c>
      <c r="J75" s="20">
        <f t="shared" ref="J75:AO75" si="60">J76</f>
        <v>0</v>
      </c>
      <c r="K75" s="20">
        <f t="shared" si="60"/>
        <v>0</v>
      </c>
      <c r="L75" s="20">
        <f t="shared" si="60"/>
        <v>0</v>
      </c>
      <c r="M75" s="20">
        <f t="shared" si="60"/>
        <v>7.51025835</v>
      </c>
      <c r="N75" s="20">
        <f t="shared" si="60"/>
        <v>0</v>
      </c>
      <c r="O75" s="20">
        <f t="shared" si="60"/>
        <v>0</v>
      </c>
      <c r="P75" s="20">
        <f t="shared" si="60"/>
        <v>0</v>
      </c>
      <c r="Q75" s="20">
        <f t="shared" si="60"/>
        <v>7.51025835</v>
      </c>
      <c r="R75" s="20">
        <f t="shared" si="60"/>
        <v>7.51</v>
      </c>
      <c r="S75" s="20">
        <f t="shared" si="60"/>
        <v>0</v>
      </c>
      <c r="T75" s="20">
        <f t="shared" si="60"/>
        <v>0</v>
      </c>
      <c r="U75" s="20">
        <f t="shared" si="60"/>
        <v>7.51</v>
      </c>
      <c r="V75" s="20">
        <f t="shared" si="60"/>
        <v>0</v>
      </c>
      <c r="W75" s="20" t="str">
        <f t="shared" si="60"/>
        <v>нд</v>
      </c>
      <c r="X75" s="20">
        <f t="shared" si="60"/>
        <v>0</v>
      </c>
      <c r="Y75" s="20" t="str">
        <f t="shared" si="60"/>
        <v>нд</v>
      </c>
      <c r="Z75" s="20">
        <f t="shared" si="60"/>
        <v>7.51025835</v>
      </c>
      <c r="AA75" s="20">
        <f t="shared" si="60"/>
        <v>0</v>
      </c>
      <c r="AB75" s="20">
        <f t="shared" si="60"/>
        <v>7.51</v>
      </c>
      <c r="AC75" s="20">
        <f t="shared" si="60"/>
        <v>0</v>
      </c>
      <c r="AD75" s="20">
        <f t="shared" si="60"/>
        <v>0</v>
      </c>
      <c r="AE75" s="20">
        <f t="shared" si="60"/>
        <v>7.51025835</v>
      </c>
      <c r="AF75" s="20">
        <f t="shared" si="60"/>
        <v>7.51</v>
      </c>
      <c r="AG75" s="20">
        <f t="shared" si="60"/>
        <v>0</v>
      </c>
      <c r="AH75" s="20">
        <f t="shared" si="60"/>
        <v>0</v>
      </c>
      <c r="AI75" s="20">
        <f t="shared" si="60"/>
        <v>0</v>
      </c>
      <c r="AJ75" s="20">
        <f t="shared" si="60"/>
        <v>0</v>
      </c>
      <c r="AK75" s="20">
        <f t="shared" si="60"/>
        <v>0</v>
      </c>
      <c r="AL75" s="20">
        <f t="shared" si="60"/>
        <v>0</v>
      </c>
      <c r="AM75" s="20">
        <f t="shared" si="60"/>
        <v>0</v>
      </c>
      <c r="AN75" s="20">
        <f t="shared" si="60"/>
        <v>0</v>
      </c>
      <c r="AO75" s="20">
        <f t="shared" si="60"/>
        <v>7.51025835</v>
      </c>
      <c r="AP75" s="20">
        <f>AP76</f>
        <v>7.51</v>
      </c>
      <c r="AQ75" s="14" t="s">
        <v>0</v>
      </c>
    </row>
    <row r="76" spans="1:45" s="30" customFormat="1" ht="44.25" customHeight="1">
      <c r="A76" s="12" t="s">
        <v>152</v>
      </c>
      <c r="B76" s="29" t="s">
        <v>153</v>
      </c>
      <c r="C76" s="24" t="s">
        <v>166</v>
      </c>
      <c r="D76" s="36" t="s">
        <v>154</v>
      </c>
      <c r="E76" s="36">
        <v>2025</v>
      </c>
      <c r="F76" s="36">
        <v>2025</v>
      </c>
      <c r="G76" s="36">
        <v>2025</v>
      </c>
      <c r="H76" s="36"/>
      <c r="I76" s="36"/>
      <c r="J76" s="20">
        <v>0</v>
      </c>
      <c r="K76" s="20">
        <v>0</v>
      </c>
      <c r="L76" s="31">
        <v>0</v>
      </c>
      <c r="M76" s="20">
        <f>N76+O76+P76+Q76</f>
        <v>7.51025835</v>
      </c>
      <c r="N76" s="20">
        <f t="shared" ref="N76" si="61">N77</f>
        <v>0</v>
      </c>
      <c r="O76" s="20">
        <f t="shared" ref="O76" si="62">O77</f>
        <v>0</v>
      </c>
      <c r="P76" s="20">
        <f t="shared" ref="P76" si="63">P77</f>
        <v>0</v>
      </c>
      <c r="Q76" s="20">
        <f>7.51025835</f>
        <v>7.51025835</v>
      </c>
      <c r="R76" s="20">
        <f>S76+T76+U76+V76</f>
        <v>7.51</v>
      </c>
      <c r="S76" s="20">
        <v>0</v>
      </c>
      <c r="T76" s="20">
        <v>0</v>
      </c>
      <c r="U76" s="20">
        <v>7.51</v>
      </c>
      <c r="V76" s="20">
        <v>0</v>
      </c>
      <c r="W76" s="36" t="s">
        <v>0</v>
      </c>
      <c r="X76" s="31">
        <v>0</v>
      </c>
      <c r="Y76" s="20" t="s">
        <v>0</v>
      </c>
      <c r="Z76" s="20">
        <f>M76-L76</f>
        <v>7.51025835</v>
      </c>
      <c r="AA76" s="31">
        <v>0</v>
      </c>
      <c r="AB76" s="31">
        <f>R76-L76-AD76</f>
        <v>7.51</v>
      </c>
      <c r="AC76" s="20">
        <v>0</v>
      </c>
      <c r="AD76" s="20">
        <v>0</v>
      </c>
      <c r="AE76" s="20">
        <v>7.51025835</v>
      </c>
      <c r="AF76" s="20">
        <v>7.51</v>
      </c>
      <c r="AG76" s="20">
        <v>0</v>
      </c>
      <c r="AH76" s="20">
        <v>0</v>
      </c>
      <c r="AI76" s="20">
        <v>0</v>
      </c>
      <c r="AJ76" s="20">
        <v>0</v>
      </c>
      <c r="AK76" s="20">
        <v>0</v>
      </c>
      <c r="AL76" s="20">
        <v>0</v>
      </c>
      <c r="AM76" s="20">
        <v>0</v>
      </c>
      <c r="AN76" s="20">
        <v>0</v>
      </c>
      <c r="AO76" s="20">
        <f>AM76+AE76+AG76+AI76+AK76</f>
        <v>7.51025835</v>
      </c>
      <c r="AP76" s="20">
        <f>AN76+AF76+AH76+AJ76+AL76</f>
        <v>7.51</v>
      </c>
      <c r="AQ76" s="14" t="s">
        <v>0</v>
      </c>
    </row>
  </sheetData>
  <mergeCells count="36">
    <mergeCell ref="AQ14:AQ16"/>
    <mergeCell ref="M15:Q15"/>
    <mergeCell ref="R15:V15"/>
    <mergeCell ref="W15:X15"/>
    <mergeCell ref="Y15:Z15"/>
    <mergeCell ref="AA15:AB15"/>
    <mergeCell ref="AE15:AF15"/>
    <mergeCell ref="AO15:AO16"/>
    <mergeCell ref="M14:V14"/>
    <mergeCell ref="AP15:AP16"/>
    <mergeCell ref="W14:AB14"/>
    <mergeCell ref="AG15:AH15"/>
    <mergeCell ref="AI15:AJ15"/>
    <mergeCell ref="AC14:AD15"/>
    <mergeCell ref="AK15:AL15"/>
    <mergeCell ref="A1:AQ1"/>
    <mergeCell ref="A2:AQ2"/>
    <mergeCell ref="A3:AQ3"/>
    <mergeCell ref="A12:AQ12"/>
    <mergeCell ref="A4:AQ4"/>
    <mergeCell ref="A7:AQ7"/>
    <mergeCell ref="A9:AQ9"/>
    <mergeCell ref="A11:AQ11"/>
    <mergeCell ref="A6:AQ6"/>
    <mergeCell ref="A13:AP13"/>
    <mergeCell ref="A14:A16"/>
    <mergeCell ref="B14:B16"/>
    <mergeCell ref="C14:C16"/>
    <mergeCell ref="D14:D16"/>
    <mergeCell ref="E14:E16"/>
    <mergeCell ref="F14:G15"/>
    <mergeCell ref="H14:I15"/>
    <mergeCell ref="L14:L16"/>
    <mergeCell ref="AM15:AN15"/>
    <mergeCell ref="J14:K15"/>
    <mergeCell ref="AE14:AP14"/>
  </mergeCells>
  <pageMargins left="0" right="0" top="0.74803149606299213" bottom="0.74803149606299213" header="0.31496062992125984" footer="0.31496062992125984"/>
  <pageSetup paperSize="8" scale="25" firstPageNumber="2" fitToWidth="2" fitToHeight="2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Ф_3</vt:lpstr>
      <vt:lpstr>Ф_3!Заголовки_для_печати</vt:lpstr>
      <vt:lpstr>Ф_3!Область_печати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Е.А.</dc:creator>
  <cp:lastModifiedBy>Yvladimirov</cp:lastModifiedBy>
  <cp:lastPrinted>2025-04-26T06:25:13Z</cp:lastPrinted>
  <dcterms:created xsi:type="dcterms:W3CDTF">2017-02-27T13:57:09Z</dcterms:created>
  <dcterms:modified xsi:type="dcterms:W3CDTF">2025-04-26T08:49:18Z</dcterms:modified>
</cp:coreProperties>
</file>